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D:\1. DaLaVi\"/>
    </mc:Choice>
  </mc:AlternateContent>
  <xr:revisionPtr revIDLastSave="0" documentId="13_ncr:1_{3DEDD8DD-1730-4A9B-A67D-D235935F91E2}" xr6:coauthVersionLast="47" xr6:coauthVersionMax="47" xr10:uidLastSave="{00000000-0000-0000-0000-000000000000}"/>
  <bookViews>
    <workbookView xWindow="-120" yWindow="-120" windowWidth="29040" windowHeight="15720" xr2:uid="{00000000-000D-0000-FFFF-FFFF00000000}"/>
  </bookViews>
  <sheets>
    <sheet name="01. ĐẶT HÀNG" sheetId="1" r:id="rId1"/>
    <sheet name="02. CHÍNH SÁCH"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 l="1"/>
  <c r="F11" i="1"/>
  <c r="K85" i="1"/>
  <c r="K84" i="1"/>
  <c r="K82" i="1"/>
  <c r="J82" i="1"/>
  <c r="F82" i="1"/>
  <c r="K81" i="1"/>
  <c r="J81" i="1"/>
  <c r="F81" i="1"/>
  <c r="K80" i="1"/>
  <c r="J80" i="1"/>
  <c r="F80" i="1"/>
  <c r="K79" i="1"/>
  <c r="J79" i="1"/>
  <c r="F79" i="1"/>
  <c r="K78" i="1"/>
  <c r="J78" i="1"/>
  <c r="F78" i="1"/>
  <c r="K77" i="1"/>
  <c r="J77" i="1"/>
  <c r="F77" i="1"/>
  <c r="K76" i="1"/>
  <c r="J76" i="1"/>
  <c r="F76" i="1"/>
  <c r="K75" i="1"/>
  <c r="J75" i="1"/>
  <c r="F75" i="1"/>
  <c r="K74" i="1"/>
  <c r="J74" i="1"/>
  <c r="F74" i="1"/>
  <c r="K73" i="1"/>
  <c r="J73" i="1"/>
  <c r="F73" i="1"/>
  <c r="K72" i="1"/>
  <c r="J72" i="1"/>
  <c r="F72" i="1"/>
  <c r="K71" i="1"/>
  <c r="J71" i="1"/>
  <c r="F71" i="1"/>
  <c r="K70" i="1"/>
  <c r="J70" i="1"/>
  <c r="F70" i="1"/>
  <c r="K69" i="1"/>
  <c r="J69" i="1"/>
  <c r="F69" i="1"/>
  <c r="K68" i="1"/>
  <c r="J68" i="1"/>
  <c r="F68" i="1"/>
  <c r="K67" i="1"/>
  <c r="J67" i="1"/>
  <c r="F67" i="1"/>
  <c r="K66" i="1"/>
  <c r="J66" i="1"/>
  <c r="F66" i="1"/>
  <c r="K65" i="1"/>
  <c r="J65" i="1"/>
  <c r="F65" i="1"/>
  <c r="K64" i="1"/>
  <c r="J64" i="1"/>
  <c r="F64" i="1"/>
  <c r="K63" i="1"/>
  <c r="J63" i="1"/>
  <c r="F63" i="1"/>
  <c r="K62" i="1"/>
  <c r="J62" i="1"/>
  <c r="F62" i="1"/>
  <c r="K61" i="1"/>
  <c r="J61" i="1"/>
  <c r="F61" i="1"/>
  <c r="K60" i="1"/>
  <c r="J60" i="1"/>
  <c r="F60" i="1"/>
  <c r="K59" i="1"/>
  <c r="J59" i="1"/>
  <c r="F59" i="1"/>
  <c r="K58" i="1"/>
  <c r="J58" i="1"/>
  <c r="F58" i="1"/>
  <c r="K57" i="1"/>
  <c r="J57" i="1"/>
  <c r="F57" i="1"/>
  <c r="K56" i="1"/>
  <c r="J56" i="1"/>
  <c r="F56" i="1"/>
  <c r="K55" i="1"/>
  <c r="J55" i="1"/>
  <c r="F55" i="1"/>
  <c r="K54" i="1"/>
  <c r="J54" i="1"/>
  <c r="F54" i="1"/>
  <c r="K53" i="1"/>
  <c r="J53" i="1"/>
  <c r="F53" i="1"/>
  <c r="K52" i="1"/>
  <c r="J52" i="1"/>
  <c r="F52" i="1"/>
  <c r="K51" i="1"/>
  <c r="J51" i="1"/>
  <c r="F51" i="1"/>
  <c r="K50" i="1"/>
  <c r="J50" i="1"/>
  <c r="F50" i="1"/>
  <c r="K49" i="1"/>
  <c r="J49" i="1"/>
  <c r="F49" i="1"/>
  <c r="K48" i="1"/>
  <c r="J48" i="1"/>
  <c r="F48" i="1"/>
  <c r="K47" i="1"/>
  <c r="J47" i="1"/>
  <c r="F47" i="1"/>
  <c r="K46" i="1"/>
  <c r="J46" i="1"/>
  <c r="F46" i="1"/>
  <c r="K45" i="1"/>
  <c r="J45" i="1"/>
  <c r="F45" i="1"/>
  <c r="K44" i="1"/>
  <c r="J44" i="1"/>
  <c r="F44" i="1"/>
  <c r="K43" i="1"/>
  <c r="J43" i="1"/>
  <c r="F43" i="1"/>
  <c r="K42" i="1"/>
  <c r="J42" i="1"/>
  <c r="F42" i="1"/>
  <c r="K41" i="1"/>
  <c r="J41" i="1"/>
  <c r="F41" i="1"/>
  <c r="K40" i="1"/>
  <c r="J40" i="1"/>
  <c r="F40" i="1"/>
  <c r="K39" i="1"/>
  <c r="J39" i="1"/>
  <c r="F39" i="1"/>
  <c r="K38" i="1"/>
  <c r="J38" i="1"/>
  <c r="F38" i="1"/>
  <c r="K37" i="1"/>
  <c r="J37" i="1"/>
  <c r="F37" i="1"/>
  <c r="K36" i="1"/>
  <c r="J36" i="1"/>
  <c r="F36" i="1"/>
  <c r="K35" i="1"/>
  <c r="J35" i="1"/>
  <c r="F35" i="1"/>
  <c r="K34" i="1"/>
  <c r="J34" i="1"/>
  <c r="F34" i="1"/>
  <c r="K33" i="1"/>
  <c r="J33" i="1"/>
  <c r="F33" i="1"/>
  <c r="K32" i="1"/>
  <c r="J32" i="1"/>
  <c r="F32" i="1"/>
  <c r="K31" i="1"/>
  <c r="J31" i="1"/>
  <c r="F31" i="1"/>
  <c r="K30" i="1"/>
  <c r="J30" i="1"/>
  <c r="F30" i="1"/>
  <c r="K29" i="1"/>
  <c r="J29" i="1"/>
  <c r="F29" i="1"/>
  <c r="K28" i="1"/>
  <c r="J28" i="1"/>
  <c r="F28" i="1"/>
  <c r="K27" i="1"/>
  <c r="J27" i="1"/>
  <c r="F27" i="1"/>
  <c r="K26" i="1"/>
  <c r="J26" i="1"/>
  <c r="F26" i="1"/>
  <c r="K25" i="1"/>
  <c r="J25" i="1"/>
  <c r="F25" i="1"/>
  <c r="K24" i="1"/>
  <c r="J24" i="1"/>
  <c r="F24" i="1"/>
  <c r="K23" i="1"/>
  <c r="J23" i="1"/>
  <c r="F23" i="1"/>
  <c r="K22" i="1"/>
  <c r="J22" i="1"/>
  <c r="F22" i="1"/>
  <c r="K21" i="1"/>
  <c r="J21" i="1"/>
  <c r="F21" i="1"/>
  <c r="K20" i="1"/>
  <c r="J20" i="1"/>
  <c r="F20" i="1"/>
  <c r="K19" i="1"/>
  <c r="J19" i="1"/>
  <c r="F19" i="1"/>
  <c r="K17" i="1"/>
  <c r="J17" i="1"/>
  <c r="F17" i="1"/>
  <c r="K16" i="1"/>
  <c r="J16" i="1"/>
  <c r="K15" i="1"/>
  <c r="J15" i="1"/>
  <c r="F15" i="1"/>
  <c r="K14" i="1"/>
  <c r="J14" i="1"/>
  <c r="F14" i="1"/>
  <c r="K13" i="1"/>
  <c r="J13" i="1"/>
  <c r="F13" i="1"/>
  <c r="K12" i="1"/>
  <c r="J12" i="1"/>
  <c r="F12" i="1"/>
  <c r="K11" i="1"/>
  <c r="J11" i="1"/>
  <c r="I9" i="1"/>
  <c r="L4" i="1"/>
  <c r="K87" i="1" l="1"/>
  <c r="K88" i="1" s="1"/>
  <c r="K89" i="1" s="1"/>
  <c r="K86" i="1"/>
  <c r="J9" i="1"/>
  <c r="K9" i="1" s="1"/>
</calcChain>
</file>

<file path=xl/sharedStrings.xml><?xml version="1.0" encoding="utf-8"?>
<sst xmlns="http://schemas.openxmlformats.org/spreadsheetml/2006/main" count="218" uniqueCount="170">
  <si>
    <t>BẢNG GIÁ SỈ &amp; PHIẾU ĐẶT HÀNG DÀNH CHO ĐỐI TÁC</t>
  </si>
  <si>
    <t>DaLaVi | 27/6E Yersin, P. Xuân Hương - Đà Lạt, T. Lâm Đồng | Hotline: 0914 107 107 - 0916 894 000 | info@dalavi.vn | dacsandalat.com.vn/gia-si</t>
  </si>
  <si>
    <t>Tên đơn vị / Cửa hàng</t>
  </si>
  <si>
    <t>Người đặt hàng</t>
  </si>
  <si>
    <t>Ngày đặt</t>
  </si>
  <si>
    <t>Điện thoại</t>
  </si>
  <si>
    <t>Email</t>
  </si>
  <si>
    <t>Xuất HĐ VAT</t>
  </si>
  <si>
    <t>Có</t>
  </si>
  <si>
    <t>Địa chỉ nhận hàng</t>
  </si>
  <si>
    <t>Mã số thuế</t>
  </si>
  <si>
    <t>Loại đơn hàng</t>
  </si>
  <si>
    <t>Đơn đầu tiên</t>
  </si>
  <si>
    <t>CHÍNH SÁCH NHANH: Đơn đầu tiên tối thiểu 30kg; từ đơn thứ 2 tối thiểu 10kg. Có thể gộp nhiều sản phẩm trong cùng đơn. Giá nhập sỉ chưa gồm VAT; phí vận chuyển tiêu chuẩn từ Lâm Đồng đi áp dụng theo chính sách hiện hành của DaLaVi.</t>
  </si>
  <si>
    <t>Mức tối thiểu</t>
  </si>
  <si>
    <t>Tổng kg</t>
  </si>
  <si>
    <t>Trạng thái đơn hàng</t>
  </si>
  <si>
    <t>STT</t>
  </si>
  <si>
    <t>TÊN SẢN PHẨM</t>
  </si>
  <si>
    <t>QUY CÁCH</t>
  </si>
  <si>
    <t>HSD
(tháng)</t>
  </si>
  <si>
    <t>GIÁ LẺ</t>
  </si>
  <si>
    <t>GIÁ NHẬP SỈ</t>
  </si>
  <si>
    <t>CK %</t>
  </si>
  <si>
    <t>KL QUY ĐỔI
(kg/SP)</t>
  </si>
  <si>
    <t>SL ĐẶT</t>
  </si>
  <si>
    <t>THÀNH TIỀN</t>
  </si>
  <si>
    <t>TỔNG KG</t>
  </si>
  <si>
    <t>GHI CHÚ</t>
  </si>
  <si>
    <t>Hồng treo gió 250gr</t>
  </si>
  <si>
    <t>250g</t>
  </si>
  <si>
    <t>Bảo quản lạnh 0–5°C</t>
  </si>
  <si>
    <t>Hồng treo gió 500gr</t>
  </si>
  <si>
    <t>500g</t>
  </si>
  <si>
    <t>Hồng kem treo gió 500gr</t>
  </si>
  <si>
    <t>Hồng sấy dẻo trái 250gr</t>
  </si>
  <si>
    <t>Hồng sấy dẻo miếng 250gr</t>
  </si>
  <si>
    <t>Hộp quà tết 6 món</t>
  </si>
  <si>
    <t>Hộp 6 món</t>
  </si>
  <si>
    <t>Hộp quà tết 4 món</t>
  </si>
  <si>
    <t>Hộp 4 món</t>
  </si>
  <si>
    <t>Hộp quà biếu cao cấp
(SET theo mọi nhu cầu)</t>
  </si>
  <si>
    <t>Theo nhu cầu</t>
  </si>
  <si>
    <t>Liên hệ</t>
  </si>
  <si>
    <t>Hạt macca (size A, 500g)</t>
  </si>
  <si>
    <t>Hạt macca (size B, 500g)</t>
  </si>
  <si>
    <t>Hạt macca (size A, 250g)</t>
  </si>
  <si>
    <t>Hạt macca (size B, 250g)</t>
  </si>
  <si>
    <t>Hồng Đẳng sâm ngâm mật ong
(5 gói/hộp nhỏ; 6 hộp/hộp quà lớn)</t>
  </si>
  <si>
    <t>Hộp quà</t>
  </si>
  <si>
    <t>Hạt bí Nhật Bản (500gr)</t>
  </si>
  <si>
    <t>Đông trùng Hạ Thảo 
sấy thăng hoa (10gr/hũ)</t>
  </si>
  <si>
    <t>10g</t>
  </si>
  <si>
    <t>Yến đông trùng Hạ Thảo
(Hộp quà 6 hũ, 70ml/hũ)</t>
  </si>
  <si>
    <t>Hộp 6 hũ x 70ml</t>
  </si>
  <si>
    <t>Yến đông trùng Hạ Thảo
(hũ lẻ: 70ml/hũ)</t>
  </si>
  <si>
    <t>Hũ 70ml</t>
  </si>
  <si>
    <t>Chuối Laba sấy dẻo gói 250gr</t>
  </si>
  <si>
    <t>Chuối Laba sấy dẻo hộp 300gr</t>
  </si>
  <si>
    <t>300g</t>
  </si>
  <si>
    <t>Khoai lang sấy dẻo gói 250gr</t>
  </si>
  <si>
    <t>Khoai lang sấy dẻo hộp 300gr</t>
  </si>
  <si>
    <t>Dâu tây sấy dẻo 150gr</t>
  </si>
  <si>
    <t>150g</t>
  </si>
  <si>
    <t>Dâu tằm sấy dẻo 150gr</t>
  </si>
  <si>
    <t>Chanh dây sấy dẻo 150gr</t>
  </si>
  <si>
    <t>Mãng cầu sấy dẻo 150gr</t>
  </si>
  <si>
    <t>Thơm sấy dẻo gừng mật ong 150gr</t>
  </si>
  <si>
    <t>Thơm sấy muối ớt 200gr</t>
  </si>
  <si>
    <t>200g</t>
  </si>
  <si>
    <t>Táo sấy dẻo 200gr</t>
  </si>
  <si>
    <t>Xoài sấy dẻo 200gr</t>
  </si>
  <si>
    <t>Hạt điều rang muối 200gr</t>
  </si>
  <si>
    <t>Trái cây sấy khô 300gr</t>
  </si>
  <si>
    <t>Khoai lang vàng sợi 300gr</t>
  </si>
  <si>
    <t>Khoai lang vàng lát 300gr</t>
  </si>
  <si>
    <t>Khoai lang tím sợi 300gr</t>
  </si>
  <si>
    <t>Khoai lang tím lát 300gr</t>
  </si>
  <si>
    <t>Chuối sấy giòn 300gr</t>
  </si>
  <si>
    <t>Mít sấy 200gr</t>
  </si>
  <si>
    <t>Khoai môn sấy 300gr</t>
  </si>
  <si>
    <t>Mứt Atiso đỏ 150g</t>
  </si>
  <si>
    <t>Mứt Gừng Viên 85gr</t>
  </si>
  <si>
    <t>85g</t>
  </si>
  <si>
    <t>Mứt Gừng Viên 180gr</t>
  </si>
  <si>
    <t>180g</t>
  </si>
  <si>
    <t>Kẹo hương dâu tây 300gr</t>
  </si>
  <si>
    <t>Kẹo hương dâu tằm 300gr</t>
  </si>
  <si>
    <t>Kẹo me cay 300gr</t>
  </si>
  <si>
    <t>Kẹo nha đam sữa 300gr</t>
  </si>
  <si>
    <t>Kẹo dâu dẻo 300gr</t>
  </si>
  <si>
    <t>Nước cốt Atiso đỏ 350ml</t>
  </si>
  <si>
    <t>350ml</t>
  </si>
  <si>
    <t>Nước cốt dâu tây 350ml</t>
  </si>
  <si>
    <t>Nước cốt dâu tằm 350ml</t>
  </si>
  <si>
    <t>Nước cốt chanh dây 350ml</t>
  </si>
  <si>
    <t>Rượu Đông trùng Hạ Thảo 
Chai thủy tinh 700ml, hộp</t>
  </si>
  <si>
    <t>Chai 700ml / hộp</t>
  </si>
  <si>
    <t>Rượu vang đỏ Đà Lạt 
Classic 750ml (thùng 06 chai)</t>
  </si>
  <si>
    <t>Thùng 6 chai x 750ml</t>
  </si>
  <si>
    <t>Tinh chất Phúc bồn tử 
(hộp 2 chai, 300ml/chai)</t>
  </si>
  <si>
    <t>Hộp 2 chai x 300ml</t>
  </si>
  <si>
    <t>Cao Atiso mềm 160gr</t>
  </si>
  <si>
    <t>160g</t>
  </si>
  <si>
    <t>Cao Atiso nước 100ml (10 tuýp)</t>
  </si>
  <si>
    <t>100ml</t>
  </si>
  <si>
    <t>Mứt dâu tây 500gr</t>
  </si>
  <si>
    <t>Mứt dâu tằm 400gr</t>
  </si>
  <si>
    <t>400g</t>
  </si>
  <si>
    <t>Bột cần tây hữu cơ (20 gói, 60gr)</t>
  </si>
  <si>
    <t>20 gói / 60g</t>
  </si>
  <si>
    <t>Cà Phê bột nguyên chất 250gr</t>
  </si>
  <si>
    <t>Cà Phê hạt nguyên chất 500gr</t>
  </si>
  <si>
    <t>Cà phê Đông trùng Hạ Thảo 130gr</t>
  </si>
  <si>
    <t>130g</t>
  </si>
  <si>
    <t>Trà Atiso 100 túi lọc</t>
  </si>
  <si>
    <t>100 túi lọc</t>
  </si>
  <si>
    <t>Trà Atiso 40 túi lọc</t>
  </si>
  <si>
    <t>40 túi lọc</t>
  </si>
  <si>
    <t>Trà Bồ Công Anh 100 túi lọc</t>
  </si>
  <si>
    <t>Trà Bồ Công Anh 40 túi lọc</t>
  </si>
  <si>
    <t>Trà Bồ Công Anh 20 túi lọc</t>
  </si>
  <si>
    <t>20 túi lọc</t>
  </si>
  <si>
    <t>Trà Atiso đỏ 40gr</t>
  </si>
  <si>
    <t>40g</t>
  </si>
  <si>
    <t>Bông Atiso khô 200gr</t>
  </si>
  <si>
    <t>Phấn hoa Thiên Nhiên 150gr</t>
  </si>
  <si>
    <t>Mật ong thiên nhiên 500ml</t>
  </si>
  <si>
    <t>500ml</t>
  </si>
  <si>
    <t>Sữa ong chúa 30ml</t>
  </si>
  <si>
    <t>30ml</t>
  </si>
  <si>
    <t>Dầu hạt Macca 250ml</t>
  </si>
  <si>
    <t>250ml</t>
  </si>
  <si>
    <t>Tổng số mặt hàng có đặt</t>
  </si>
  <si>
    <t>Tổng số lượng sản phẩm</t>
  </si>
  <si>
    <t>Tổng khối lượng (kg)</t>
  </si>
  <si>
    <t>Tiền hàng</t>
  </si>
  <si>
    <t>VAT (8%)</t>
  </si>
  <si>
    <t>TỔNG THANH TOÁN</t>
  </si>
  <si>
    <t>Hướng dẫn: Quý đối tác điền thông tin ở phần đầu file và nhập số lượng tại cột "SL ĐẶT". Sau đó lưu file và gửi lại qua Zalo 0914 107 107 / 0916 894 000 hoặc email info@dalavi.vn.</t>
  </si>
  <si>
    <t>CHÍNH SÁCH BÁN SỈ &amp; HƯỚNG DẪN ĐẶT HÀNG</t>
  </si>
  <si>
    <t>Áp dụng cho đối tác nhập sỉ, cửa hàng và đại lý của DaLaVi</t>
  </si>
  <si>
    <t>01</t>
  </si>
  <si>
    <t>ĐƠN HÀNG ĐẦU TIÊN</t>
  </si>
  <si>
    <t>Tối thiểu 30kg / tổng hóa đơn thanh toán. Có thể gộp nhiều sản phẩm trong cùng đơn hàng.</t>
  </si>
  <si>
    <t>02</t>
  </si>
  <si>
    <t>TỪ ĐƠN THỨ 2</t>
  </si>
  <si>
    <t>Tối thiểu 10kg / đơn hàng để áp dụng giá sỉ.</t>
  </si>
  <si>
    <t>03</t>
  </si>
  <si>
    <t>VẬN CHUYỂN</t>
  </si>
  <si>
    <t>Giá đã bao gồm phí vận chuyển tiêu chuẩn từ Lâm Đồng đi. Khu vực đặc biệt hoặc hình thức vận chuyển riêng sẽ được DaLaVi xác nhận trước khi chốt đơn.</t>
  </si>
  <si>
    <t>04</t>
  </si>
  <si>
    <t>THANH TOÁN</t>
  </si>
  <si>
    <t>Chuyển khoản 100% giá trị đơn hàng trước khi giao hàng.</t>
  </si>
  <si>
    <t>05</t>
  </si>
  <si>
    <t>THỜI GIAN NHẬN HÀNG</t>
  </si>
  <si>
    <t>Dự kiến từ 2–5 ngày tùy khu vực giao nhận, tính từ thời điểm hoàn tất thanh toán và DaLaVi xác nhận đơn.</t>
  </si>
  <si>
    <t>06</t>
  </si>
  <si>
    <t>CÁCH ĐẶT HÀNG</t>
  </si>
  <si>
    <t>Điền số lượng tại cột "SL ĐẶT" trong sheet 01. ĐẶT HÀNG, sau đó lưu và gửi lại file qua Zalo hoặc email.</t>
  </si>
  <si>
    <t>07</t>
  </si>
  <si>
    <t>THUẾ GTGT</t>
  </si>
  <si>
    <t>Giá nhập sỉ trong bảng chưa bao gồm VAT. File tự tính VAT 8% khi chọn “Có” tại mục Xuất HĐ VAT.</t>
  </si>
  <si>
    <t>08</t>
  </si>
  <si>
    <t>BẢO QUẢN</t>
  </si>
  <si>
    <t>Hồng treo gió, Hồng sấy dẻo, Hồng kem treo gió và Sữa ong chúa: bảo quản ở 0–5°C.</t>
  </si>
  <si>
    <t>09</t>
  </si>
  <si>
    <t>LIÊN HỆ</t>
  </si>
  <si>
    <t>Zalo/Hotline: 0914 107 107 - 0916 894 000 | Email: info@dalavi.vn | Online: dacsandalat.com.vn/gia-si</t>
  </si>
  <si>
    <t>Bằng việc gửi lại Phiếu đặt hàng, Quý đối tác xác nhận đã đọc và đồng ý với chính sách bán sỉ hiện hành của DaLaVi.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</si>
</sst>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font>
      <sz val="11"/>
      <name val="Carlito"/>
    </font>
    <font>
      <b/>
      <sz val="16"/>
      <color rgb="FFFFFFFF"/>
      <name val="Carlito"/>
    </font>
    <font>
      <i/>
      <sz val="9"/>
      <color rgb="FF263238"/>
      <name val="Carlito"/>
    </font>
    <font>
      <b/>
      <sz val="9"/>
      <color rgb="FF1B5E20"/>
      <name val="Carlito"/>
    </font>
    <font>
      <sz val="9"/>
      <color rgb="FF263238"/>
      <name val="Carlito"/>
    </font>
    <font>
      <sz val="9"/>
      <color rgb="FF5D4037"/>
      <name val="Carlito"/>
    </font>
    <font>
      <b/>
      <sz val="9"/>
      <color rgb="FFFFFFFF"/>
      <name val="Carlito"/>
    </font>
    <font>
      <b/>
      <sz val="9"/>
      <color rgb="FF263238"/>
      <name val="Carlito"/>
    </font>
    <font>
      <b/>
      <sz val="10"/>
      <color rgb="FFFFFFFF"/>
      <name val="Carlito"/>
    </font>
    <font>
      <b/>
      <sz val="10"/>
      <color rgb="FF1B5E20"/>
      <name val="Carlito"/>
    </font>
    <font>
      <i/>
      <sz val="9"/>
      <color rgb="FF455A64"/>
      <name val="Carlito"/>
    </font>
    <font>
      <b/>
      <sz val="15"/>
      <color rgb="FFFFFFFF"/>
      <name val="Carlito"/>
    </font>
    <font>
      <b/>
      <sz val="9"/>
      <color theme="8"/>
      <name val="Carlito"/>
    </font>
  </fonts>
  <fills count="11">
    <fill>
      <patternFill patternType="none"/>
    </fill>
    <fill>
      <patternFill patternType="gray125"/>
    </fill>
    <fill>
      <patternFill patternType="solid">
        <fgColor rgb="FF2E7D32"/>
      </patternFill>
    </fill>
    <fill>
      <patternFill patternType="solid">
        <fgColor rgb="FFE8F5E9"/>
      </patternFill>
    </fill>
    <fill>
      <patternFill patternType="solid">
        <fgColor rgb="FFFFFFFF"/>
      </patternFill>
    </fill>
    <fill>
      <patternFill patternType="solid">
        <fgColor rgb="FFFFF8E1"/>
      </patternFill>
    </fill>
    <fill>
      <patternFill patternType="solid">
        <fgColor rgb="FF5D9F62"/>
      </patternFill>
    </fill>
    <fill>
      <patternFill patternType="solid">
        <fgColor rgb="FFFFFDE7"/>
      </patternFill>
    </fill>
    <fill>
      <patternFill patternType="solid">
        <fgColor rgb="FFF6FBF6"/>
      </patternFill>
    </fill>
    <fill>
      <patternFill patternType="solid">
        <fgColor rgb="FFE6F4EA"/>
      </patternFill>
    </fill>
    <fill>
      <patternFill patternType="solid">
        <fgColor rgb="FFF5F7F5"/>
      </patternFill>
    </fill>
  </fills>
  <borders count="1">
    <border>
      <left/>
      <right/>
      <top/>
      <bottom/>
      <diagonal/>
    </border>
  </borders>
  <cellStyleXfs count="1">
    <xf numFmtId="0" fontId="0" fillId="0" borderId="0"/>
  </cellStyleXfs>
  <cellXfs count="36">
    <xf numFmtId="0" fontId="0" fillId="0" borderId="0" xfId="0"/>
    <xf numFmtId="0" fontId="3" fillId="3" borderId="0" xfId="0" applyFont="1" applyFill="1" applyAlignment="1">
      <alignment vertical="center" wrapText="1"/>
    </xf>
    <xf numFmtId="0" fontId="4" fillId="4" borderId="0" xfId="0" applyFont="1" applyFill="1" applyAlignment="1">
      <alignment vertical="center" wrapText="1"/>
    </xf>
    <xf numFmtId="164" fontId="4" fillId="4" borderId="0" xfId="0" applyNumberFormat="1" applyFont="1" applyFill="1" applyAlignment="1">
      <alignment vertical="center" wrapText="1"/>
    </xf>
    <xf numFmtId="0" fontId="6" fillId="2" borderId="0" xfId="0" applyFont="1" applyFill="1" applyAlignment="1">
      <alignment horizontal="center" vertical="center" wrapText="1"/>
    </xf>
    <xf numFmtId="2" fontId="7" fillId="4" borderId="0" xfId="0" applyNumberFormat="1" applyFont="1" applyFill="1" applyAlignment="1">
      <alignment horizontal="center" vertical="center" wrapText="1"/>
    </xf>
    <xf numFmtId="0" fontId="6" fillId="6" borderId="0" xfId="0" applyFont="1" applyFill="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8" borderId="0" xfId="0" applyFont="1" applyFill="1" applyAlignment="1">
      <alignment horizontal="center" vertical="center" wrapText="1"/>
    </xf>
    <xf numFmtId="0" fontId="4" fillId="8" borderId="0" xfId="0" applyFont="1" applyFill="1" applyAlignment="1">
      <alignment vertical="center" wrapText="1"/>
    </xf>
    <xf numFmtId="3" fontId="4" fillId="8" borderId="0" xfId="0" applyNumberFormat="1" applyFont="1" applyFill="1" applyAlignment="1">
      <alignment vertical="center" wrapText="1"/>
    </xf>
    <xf numFmtId="3" fontId="4" fillId="0" borderId="0" xfId="0" applyNumberFormat="1" applyFont="1" applyAlignment="1">
      <alignment vertical="center" wrapText="1"/>
    </xf>
    <xf numFmtId="9" fontId="4" fillId="8" borderId="0" xfId="0" applyNumberFormat="1" applyFont="1" applyFill="1" applyAlignment="1">
      <alignment horizontal="center" vertical="center" wrapText="1"/>
    </xf>
    <xf numFmtId="9" fontId="4" fillId="0" borderId="0" xfId="0" applyNumberFormat="1" applyFont="1" applyAlignment="1">
      <alignment horizontal="center" vertical="center" wrapText="1"/>
    </xf>
    <xf numFmtId="2" fontId="4" fillId="8" borderId="0" xfId="0" applyNumberFormat="1" applyFont="1" applyFill="1" applyAlignment="1">
      <alignment horizontal="center" vertical="center" wrapText="1"/>
    </xf>
    <xf numFmtId="2" fontId="4" fillId="0" borderId="0" xfId="0" applyNumberFormat="1" applyFont="1" applyAlignment="1">
      <alignment horizontal="center" vertical="center" wrapText="1"/>
    </xf>
    <xf numFmtId="1" fontId="3" fillId="7" borderId="0" xfId="0" applyNumberFormat="1" applyFont="1" applyFill="1" applyAlignment="1">
      <alignment horizontal="center" vertical="center" wrapText="1"/>
    </xf>
    <xf numFmtId="0" fontId="8" fillId="6" borderId="0" xfId="0" applyFont="1" applyFill="1" applyAlignment="1">
      <alignment horizontal="center" vertical="center"/>
    </xf>
    <xf numFmtId="0" fontId="1" fillId="2" borderId="0" xfId="0" applyFont="1" applyFill="1" applyAlignment="1">
      <alignment horizontal="center" vertical="center"/>
    </xf>
    <xf numFmtId="0" fontId="2" fillId="3" borderId="0" xfId="0" applyFont="1" applyFill="1" applyAlignment="1">
      <alignment horizontal="center" vertical="center" wrapText="1"/>
    </xf>
    <xf numFmtId="0" fontId="3" fillId="3" borderId="0" xfId="0" applyFont="1" applyFill="1" applyAlignment="1">
      <alignment vertical="center" wrapText="1"/>
    </xf>
    <xf numFmtId="0" fontId="5" fillId="5" borderId="0" xfId="0" applyFont="1" applyFill="1" applyAlignment="1">
      <alignment vertical="center" wrapText="1"/>
    </xf>
    <xf numFmtId="0" fontId="6" fillId="2" borderId="0" xfId="0" applyFont="1" applyFill="1" applyAlignment="1">
      <alignment horizontal="center" vertical="center" wrapText="1"/>
    </xf>
    <xf numFmtId="0" fontId="12" fillId="4" borderId="0" xfId="0" applyFont="1" applyFill="1" applyAlignment="1">
      <alignment horizontal="center" vertical="center" wrapText="1"/>
    </xf>
    <xf numFmtId="0" fontId="3" fillId="3" borderId="0" xfId="0" applyFont="1" applyFill="1" applyAlignment="1">
      <alignment vertical="center"/>
    </xf>
    <xf numFmtId="1" fontId="7" fillId="4" borderId="0" xfId="0" applyNumberFormat="1" applyFont="1" applyFill="1" applyAlignment="1">
      <alignment horizontal="right" vertical="center"/>
    </xf>
    <xf numFmtId="0" fontId="7" fillId="4" borderId="0" xfId="0" applyFont="1" applyFill="1" applyAlignment="1">
      <alignment horizontal="right" vertical="center"/>
    </xf>
    <xf numFmtId="2" fontId="7" fillId="4" borderId="0" xfId="0" applyNumberFormat="1" applyFont="1" applyFill="1" applyAlignment="1">
      <alignment horizontal="right" vertical="center"/>
    </xf>
    <xf numFmtId="3" fontId="7" fillId="4" borderId="0" xfId="0" applyNumberFormat="1" applyFont="1" applyFill="1" applyAlignment="1">
      <alignment horizontal="right" vertical="center"/>
    </xf>
    <xf numFmtId="0" fontId="8" fillId="2" borderId="0" xfId="0" applyFont="1" applyFill="1" applyAlignment="1">
      <alignment vertical="center"/>
    </xf>
    <xf numFmtId="3" fontId="9" fillId="9" borderId="0" xfId="0" applyNumberFormat="1" applyFont="1" applyFill="1" applyAlignment="1">
      <alignment horizontal="right" vertical="center"/>
    </xf>
    <xf numFmtId="0" fontId="9" fillId="9" borderId="0" xfId="0" applyFont="1" applyFill="1" applyAlignment="1">
      <alignment horizontal="right" vertical="center"/>
    </xf>
    <xf numFmtId="0" fontId="10" fillId="10" borderId="0" xfId="0" applyFont="1" applyFill="1" applyAlignment="1">
      <alignment vertical="center" wrapText="1"/>
    </xf>
    <xf numFmtId="0" fontId="11" fillId="2" borderId="0" xfId="0" applyFont="1" applyFill="1" applyAlignment="1">
      <alignment horizontal="center" vertical="center"/>
    </xf>
    <xf numFmtId="0" fontId="2" fillId="3" borderId="0" xfId="0" applyFont="1" applyFill="1" applyAlignment="1">
      <alignment horizontal="center" vertical="center"/>
    </xf>
  </cellXfs>
  <cellStyles count="1">
    <cellStyle name="Normal" xfId="0" builtinId="0"/>
  </cellStyles>
  <dxfs count="2">
    <dxf>
      <font>
        <b/>
        <color rgb="FFB3261E"/>
      </font>
      <fill>
        <patternFill patternType="solid">
          <bgColor rgb="FFFDECEC"/>
        </patternFill>
      </fill>
    </dxf>
    <dxf>
      <font>
        <b/>
        <color rgb="FF1B5E20"/>
      </font>
      <fill>
        <patternFill patternType="solid">
          <bgColor rgb="FFE6F4E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2"/>
  <sheetViews>
    <sheetView tabSelected="1" topLeftCell="A17" workbookViewId="0">
      <selection activeCell="F49" sqref="F49"/>
    </sheetView>
  </sheetViews>
  <sheetFormatPr defaultRowHeight="14.25"/>
  <cols>
    <col min="1" max="1" width="6" customWidth="1"/>
    <col min="2" max="2" width="27.375" customWidth="1"/>
    <col min="3" max="3" width="17" customWidth="1"/>
    <col min="4" max="4" width="10" customWidth="1"/>
    <col min="5" max="5" width="13" customWidth="1"/>
    <col min="6" max="6" width="14" customWidth="1"/>
    <col min="7" max="7" width="9" customWidth="1"/>
    <col min="8" max="8" width="14" customWidth="1"/>
    <col min="9" max="9" width="10" customWidth="1"/>
    <col min="10" max="10" width="15" customWidth="1"/>
    <col min="11" max="11" width="11" customWidth="1"/>
    <col min="12" max="12" width="20" customWidth="1"/>
  </cols>
  <sheetData>
    <row r="1" spans="1:12" ht="30" customHeight="1">
      <c r="A1" s="19" t="s">
        <v>0</v>
      </c>
      <c r="B1" s="19"/>
      <c r="C1" s="19"/>
      <c r="D1" s="19"/>
      <c r="E1" s="19"/>
      <c r="F1" s="19"/>
      <c r="G1" s="19"/>
      <c r="H1" s="19"/>
      <c r="I1" s="19"/>
      <c r="J1" s="19"/>
      <c r="K1" s="19"/>
      <c r="L1" s="19"/>
    </row>
    <row r="2" spans="1:12" ht="27.95" customHeight="1">
      <c r="A2" s="20" t="s">
        <v>1</v>
      </c>
      <c r="B2" s="20"/>
      <c r="C2" s="20"/>
      <c r="D2" s="20"/>
      <c r="E2" s="20"/>
      <c r="F2" s="20"/>
      <c r="G2" s="20"/>
      <c r="H2" s="20"/>
      <c r="I2" s="20"/>
      <c r="J2" s="20"/>
      <c r="K2" s="20"/>
      <c r="L2" s="20"/>
    </row>
    <row r="4" spans="1:12">
      <c r="A4" s="21" t="s">
        <v>2</v>
      </c>
      <c r="B4" s="21"/>
      <c r="C4" s="2"/>
      <c r="D4" s="2"/>
      <c r="E4" s="2"/>
      <c r="F4" s="2"/>
      <c r="G4" s="21" t="s">
        <v>3</v>
      </c>
      <c r="H4" s="21"/>
      <c r="I4" s="2"/>
      <c r="J4" s="21" t="s">
        <v>4</v>
      </c>
      <c r="K4" s="21"/>
      <c r="L4" s="3">
        <f ca="1">TODAY()</f>
        <v>46281</v>
      </c>
    </row>
    <row r="5" spans="1:12">
      <c r="A5" s="21" t="s">
        <v>5</v>
      </c>
      <c r="B5" s="21"/>
      <c r="C5" s="2"/>
      <c r="D5" s="2"/>
      <c r="E5" s="2"/>
      <c r="F5" s="2"/>
      <c r="G5" s="21" t="s">
        <v>6</v>
      </c>
      <c r="H5" s="21"/>
      <c r="I5" s="2"/>
      <c r="J5" s="21" t="s">
        <v>7</v>
      </c>
      <c r="K5" s="21"/>
      <c r="L5" s="2" t="s">
        <v>8</v>
      </c>
    </row>
    <row r="6" spans="1:12">
      <c r="A6" s="21" t="s">
        <v>9</v>
      </c>
      <c r="B6" s="21"/>
      <c r="C6" s="2"/>
      <c r="D6" s="2"/>
      <c r="E6" s="2"/>
      <c r="F6" s="2"/>
      <c r="G6" s="21" t="s">
        <v>10</v>
      </c>
      <c r="H6" s="21"/>
      <c r="I6" s="2"/>
      <c r="J6" s="21" t="s">
        <v>11</v>
      </c>
      <c r="K6" s="21"/>
      <c r="L6" s="2" t="s">
        <v>12</v>
      </c>
    </row>
    <row r="8" spans="1:12" ht="24">
      <c r="A8" s="22" t="s">
        <v>13</v>
      </c>
      <c r="B8" s="22"/>
      <c r="C8" s="22"/>
      <c r="D8" s="22"/>
      <c r="E8" s="22"/>
      <c r="F8" s="22"/>
      <c r="G8" s="22"/>
      <c r="H8" s="22"/>
      <c r="I8" s="4" t="s">
        <v>14</v>
      </c>
      <c r="J8" s="4" t="s">
        <v>15</v>
      </c>
      <c r="K8" s="23" t="s">
        <v>16</v>
      </c>
      <c r="L8" s="23"/>
    </row>
    <row r="9" spans="1:12" ht="26.25" customHeight="1">
      <c r="A9" s="22"/>
      <c r="B9" s="22"/>
      <c r="C9" s="22"/>
      <c r="D9" s="22"/>
      <c r="E9" s="22"/>
      <c r="F9" s="22"/>
      <c r="G9" s="22"/>
      <c r="H9" s="22"/>
      <c r="I9" s="5">
        <f>IF($L$6="Đơn từ lần thứ 2 trở đi",10,30)</f>
        <v>30</v>
      </c>
      <c r="J9" s="5">
        <f>SUM(K11:K82)</f>
        <v>0</v>
      </c>
      <c r="K9" s="24" t="str">
        <f>IF(J9=0,"Chưa nhập số lượng",IF(J9&gt;=I9,"ĐỦ ĐIỀU KIỆN GIÁ SỈ","CHƯA ĐỦ - Vui lòng bổ sung thêm khối lượng"))</f>
        <v>Chưa nhập số lượng</v>
      </c>
      <c r="L9" s="24"/>
    </row>
    <row r="10" spans="1:12" ht="33.950000000000003" customHeight="1">
      <c r="A10" s="6" t="s">
        <v>17</v>
      </c>
      <c r="B10" s="6" t="s">
        <v>18</v>
      </c>
      <c r="C10" s="6" t="s">
        <v>19</v>
      </c>
      <c r="D10" s="6" t="s">
        <v>20</v>
      </c>
      <c r="E10" s="6" t="s">
        <v>21</v>
      </c>
      <c r="F10" s="6" t="s">
        <v>22</v>
      </c>
      <c r="G10" s="6" t="s">
        <v>23</v>
      </c>
      <c r="H10" s="6" t="s">
        <v>24</v>
      </c>
      <c r="I10" s="6" t="s">
        <v>25</v>
      </c>
      <c r="J10" s="6" t="s">
        <v>26</v>
      </c>
      <c r="K10" s="6" t="s">
        <v>27</v>
      </c>
      <c r="L10" s="6" t="s">
        <v>28</v>
      </c>
    </row>
    <row r="11" spans="1:12">
      <c r="A11" s="9">
        <v>1</v>
      </c>
      <c r="B11" s="10" t="s">
        <v>29</v>
      </c>
      <c r="C11" s="9" t="s">
        <v>30</v>
      </c>
      <c r="D11" s="9">
        <v>12</v>
      </c>
      <c r="E11" s="11">
        <v>170000</v>
      </c>
      <c r="F11" s="11">
        <f>E11*(1-G11)</f>
        <v>118999.99999999999</v>
      </c>
      <c r="G11" s="13">
        <v>0.3</v>
      </c>
      <c r="H11" s="15">
        <v>0.25</v>
      </c>
      <c r="I11" s="17"/>
      <c r="J11" s="11" t="str">
        <f t="shared" ref="J11:J17" si="0">IF(I11="","",F11*I11)</f>
        <v/>
      </c>
      <c r="K11" s="15" t="str">
        <f t="shared" ref="K11:K17" si="1">IF(I11="","",H11*I11)</f>
        <v/>
      </c>
      <c r="L11" s="10" t="s">
        <v>31</v>
      </c>
    </row>
    <row r="12" spans="1:12">
      <c r="A12" s="8">
        <v>2</v>
      </c>
      <c r="B12" s="7" t="s">
        <v>32</v>
      </c>
      <c r="C12" s="8" t="s">
        <v>33</v>
      </c>
      <c r="D12" s="8">
        <v>12</v>
      </c>
      <c r="E12" s="12">
        <v>315000</v>
      </c>
      <c r="F12" s="12">
        <f t="shared" ref="F12:F17" si="2">E12*(1-G12)</f>
        <v>220500</v>
      </c>
      <c r="G12" s="14">
        <v>0.3</v>
      </c>
      <c r="H12" s="16">
        <v>0.5</v>
      </c>
      <c r="I12" s="17"/>
      <c r="J12" s="12" t="str">
        <f t="shared" si="0"/>
        <v/>
      </c>
      <c r="K12" s="16" t="str">
        <f t="shared" si="1"/>
        <v/>
      </c>
      <c r="L12" s="7" t="s">
        <v>31</v>
      </c>
    </row>
    <row r="13" spans="1:12">
      <c r="A13" s="9">
        <v>3</v>
      </c>
      <c r="B13" s="10" t="s">
        <v>34</v>
      </c>
      <c r="C13" s="9" t="s">
        <v>33</v>
      </c>
      <c r="D13" s="9">
        <v>12</v>
      </c>
      <c r="E13" s="11">
        <v>300000</v>
      </c>
      <c r="F13" s="11">
        <f t="shared" si="2"/>
        <v>210000</v>
      </c>
      <c r="G13" s="13">
        <v>0.3</v>
      </c>
      <c r="H13" s="15">
        <v>0.5</v>
      </c>
      <c r="I13" s="17"/>
      <c r="J13" s="11" t="str">
        <f t="shared" si="0"/>
        <v/>
      </c>
      <c r="K13" s="15" t="str">
        <f t="shared" si="1"/>
        <v/>
      </c>
      <c r="L13" s="10" t="s">
        <v>31</v>
      </c>
    </row>
    <row r="14" spans="1:12">
      <c r="A14" s="8">
        <v>4</v>
      </c>
      <c r="B14" s="7" t="s">
        <v>35</v>
      </c>
      <c r="C14" s="8" t="s">
        <v>30</v>
      </c>
      <c r="D14" s="8">
        <v>6</v>
      </c>
      <c r="E14" s="12">
        <v>110000</v>
      </c>
      <c r="F14" s="12">
        <f t="shared" si="2"/>
        <v>77000</v>
      </c>
      <c r="G14" s="14">
        <v>0.3</v>
      </c>
      <c r="H14" s="16">
        <v>0.25</v>
      </c>
      <c r="I14" s="17"/>
      <c r="J14" s="12" t="str">
        <f t="shared" si="0"/>
        <v/>
      </c>
      <c r="K14" s="16" t="str">
        <f t="shared" si="1"/>
        <v/>
      </c>
      <c r="L14" s="7" t="s">
        <v>31</v>
      </c>
    </row>
    <row r="15" spans="1:12">
      <c r="A15" s="9">
        <v>5</v>
      </c>
      <c r="B15" s="10" t="s">
        <v>36</v>
      </c>
      <c r="C15" s="9" t="s">
        <v>30</v>
      </c>
      <c r="D15" s="9">
        <v>6</v>
      </c>
      <c r="E15" s="11">
        <v>105000</v>
      </c>
      <c r="F15" s="11">
        <f t="shared" si="2"/>
        <v>73500</v>
      </c>
      <c r="G15" s="13">
        <v>0.3</v>
      </c>
      <c r="H15" s="15">
        <v>0.25</v>
      </c>
      <c r="I15" s="17"/>
      <c r="J15" s="11" t="str">
        <f t="shared" si="0"/>
        <v/>
      </c>
      <c r="K15" s="15" t="str">
        <f t="shared" si="1"/>
        <v/>
      </c>
      <c r="L15" s="10" t="s">
        <v>31</v>
      </c>
    </row>
    <row r="16" spans="1:12">
      <c r="A16" s="8">
        <v>6</v>
      </c>
      <c r="B16" s="7" t="s">
        <v>37</v>
      </c>
      <c r="C16" s="8" t="s">
        <v>38</v>
      </c>
      <c r="D16" s="8">
        <v>12</v>
      </c>
      <c r="E16" s="12">
        <v>490000</v>
      </c>
      <c r="F16" s="12">
        <f>E16*(1-G16)</f>
        <v>343000</v>
      </c>
      <c r="G16" s="14">
        <v>0.3</v>
      </c>
      <c r="H16" s="16">
        <v>1</v>
      </c>
      <c r="I16" s="17"/>
      <c r="J16" s="12" t="str">
        <f t="shared" si="0"/>
        <v/>
      </c>
      <c r="K16" s="16" t="str">
        <f t="shared" si="1"/>
        <v/>
      </c>
      <c r="L16" s="7"/>
    </row>
    <row r="17" spans="1:12">
      <c r="A17" s="9">
        <v>7</v>
      </c>
      <c r="B17" s="10" t="s">
        <v>39</v>
      </c>
      <c r="C17" s="9" t="s">
        <v>40</v>
      </c>
      <c r="D17" s="9">
        <v>12</v>
      </c>
      <c r="E17" s="11">
        <v>390000</v>
      </c>
      <c r="F17" s="11">
        <f t="shared" si="2"/>
        <v>273000</v>
      </c>
      <c r="G17" s="13">
        <v>0.3</v>
      </c>
      <c r="H17" s="15">
        <v>1</v>
      </c>
      <c r="I17" s="17"/>
      <c r="J17" s="11" t="str">
        <f t="shared" si="0"/>
        <v/>
      </c>
      <c r="K17" s="15" t="str">
        <f t="shared" si="1"/>
        <v/>
      </c>
      <c r="L17" s="10"/>
    </row>
    <row r="18" spans="1:12" ht="24">
      <c r="A18" s="8">
        <v>8</v>
      </c>
      <c r="B18" s="7" t="s">
        <v>41</v>
      </c>
      <c r="C18" s="8" t="s">
        <v>42</v>
      </c>
      <c r="D18" s="8"/>
      <c r="E18" s="12" t="s">
        <v>43</v>
      </c>
      <c r="F18" s="12" t="s">
        <v>43</v>
      </c>
      <c r="G18" s="14"/>
      <c r="H18" s="16"/>
      <c r="I18" s="17"/>
      <c r="J18" s="12"/>
      <c r="K18" s="16"/>
      <c r="L18" s="7"/>
    </row>
    <row r="19" spans="1:12">
      <c r="A19" s="9">
        <v>9</v>
      </c>
      <c r="B19" s="10" t="s">
        <v>44</v>
      </c>
      <c r="C19" s="9" t="s">
        <v>33</v>
      </c>
      <c r="D19" s="9">
        <v>12</v>
      </c>
      <c r="E19" s="11">
        <v>230000</v>
      </c>
      <c r="F19" s="11">
        <f t="shared" ref="F19:F50" si="3">E19*(1-G19)</f>
        <v>161000</v>
      </c>
      <c r="G19" s="13">
        <v>0.3</v>
      </c>
      <c r="H19" s="15">
        <v>0.5</v>
      </c>
      <c r="I19" s="17"/>
      <c r="J19" s="11" t="str">
        <f t="shared" ref="J19:J50" si="4">IF(I19="","",F19*I19)</f>
        <v/>
      </c>
      <c r="K19" s="15" t="str">
        <f t="shared" ref="K19:K50" si="5">IF(I19="","",H19*I19)</f>
        <v/>
      </c>
      <c r="L19" s="10"/>
    </row>
    <row r="20" spans="1:12">
      <c r="A20" s="8">
        <v>10</v>
      </c>
      <c r="B20" s="7" t="s">
        <v>45</v>
      </c>
      <c r="C20" s="8" t="s">
        <v>33</v>
      </c>
      <c r="D20" s="8">
        <v>12</v>
      </c>
      <c r="E20" s="12">
        <v>200000</v>
      </c>
      <c r="F20" s="12">
        <f t="shared" si="3"/>
        <v>140000</v>
      </c>
      <c r="G20" s="14">
        <v>0.3</v>
      </c>
      <c r="H20" s="16">
        <v>0.5</v>
      </c>
      <c r="I20" s="17"/>
      <c r="J20" s="12" t="str">
        <f t="shared" si="4"/>
        <v/>
      </c>
      <c r="K20" s="16" t="str">
        <f t="shared" si="5"/>
        <v/>
      </c>
      <c r="L20" s="7"/>
    </row>
    <row r="21" spans="1:12">
      <c r="A21" s="9">
        <v>11</v>
      </c>
      <c r="B21" s="10" t="s">
        <v>46</v>
      </c>
      <c r="C21" s="9" t="s">
        <v>30</v>
      </c>
      <c r="D21" s="9">
        <v>12</v>
      </c>
      <c r="E21" s="11">
        <v>120000</v>
      </c>
      <c r="F21" s="11">
        <f t="shared" si="3"/>
        <v>84000</v>
      </c>
      <c r="G21" s="13">
        <v>0.3</v>
      </c>
      <c r="H21" s="15">
        <v>0.25</v>
      </c>
      <c r="I21" s="17"/>
      <c r="J21" s="11" t="str">
        <f t="shared" si="4"/>
        <v/>
      </c>
      <c r="K21" s="15" t="str">
        <f t="shared" si="5"/>
        <v/>
      </c>
      <c r="L21" s="10"/>
    </row>
    <row r="22" spans="1:12">
      <c r="A22" s="8">
        <v>12</v>
      </c>
      <c r="B22" s="7" t="s">
        <v>47</v>
      </c>
      <c r="C22" s="8" t="s">
        <v>30</v>
      </c>
      <c r="D22" s="8">
        <v>12</v>
      </c>
      <c r="E22" s="12">
        <v>105000</v>
      </c>
      <c r="F22" s="12">
        <f t="shared" si="3"/>
        <v>73500</v>
      </c>
      <c r="G22" s="14">
        <v>0.3</v>
      </c>
      <c r="H22" s="16">
        <v>0.25</v>
      </c>
      <c r="I22" s="17"/>
      <c r="J22" s="12" t="str">
        <f t="shared" si="4"/>
        <v/>
      </c>
      <c r="K22" s="16" t="str">
        <f t="shared" si="5"/>
        <v/>
      </c>
      <c r="L22" s="7"/>
    </row>
    <row r="23" spans="1:12" ht="24">
      <c r="A23" s="9">
        <v>13</v>
      </c>
      <c r="B23" s="10" t="s">
        <v>48</v>
      </c>
      <c r="C23" s="9" t="s">
        <v>49</v>
      </c>
      <c r="D23" s="9">
        <v>12</v>
      </c>
      <c r="E23" s="11">
        <v>545000</v>
      </c>
      <c r="F23" s="11">
        <f t="shared" si="3"/>
        <v>436000</v>
      </c>
      <c r="G23" s="13">
        <v>0.2</v>
      </c>
      <c r="H23" s="15">
        <v>1</v>
      </c>
      <c r="I23" s="17"/>
      <c r="J23" s="11" t="str">
        <f t="shared" si="4"/>
        <v/>
      </c>
      <c r="K23" s="15" t="str">
        <f t="shared" si="5"/>
        <v/>
      </c>
      <c r="L23" s="10"/>
    </row>
    <row r="24" spans="1:12">
      <c r="A24" s="8">
        <v>14</v>
      </c>
      <c r="B24" s="7" t="s">
        <v>50</v>
      </c>
      <c r="C24" s="8" t="s">
        <v>33</v>
      </c>
      <c r="D24" s="8">
        <v>12</v>
      </c>
      <c r="E24" s="12">
        <v>180000</v>
      </c>
      <c r="F24" s="12">
        <f t="shared" si="3"/>
        <v>125999.99999999999</v>
      </c>
      <c r="G24" s="14">
        <v>0.3</v>
      </c>
      <c r="H24" s="16">
        <v>0.5</v>
      </c>
      <c r="I24" s="17"/>
      <c r="J24" s="12" t="str">
        <f t="shared" si="4"/>
        <v/>
      </c>
      <c r="K24" s="16" t="str">
        <f t="shared" si="5"/>
        <v/>
      </c>
      <c r="L24" s="7"/>
    </row>
    <row r="25" spans="1:12" ht="24">
      <c r="A25" s="9">
        <v>15</v>
      </c>
      <c r="B25" s="10" t="s">
        <v>51</v>
      </c>
      <c r="C25" s="9" t="s">
        <v>52</v>
      </c>
      <c r="D25" s="9">
        <v>24</v>
      </c>
      <c r="E25" s="11">
        <v>490000</v>
      </c>
      <c r="F25" s="11">
        <f t="shared" si="3"/>
        <v>294000</v>
      </c>
      <c r="G25" s="13">
        <v>0.4</v>
      </c>
      <c r="H25" s="15">
        <v>0.1</v>
      </c>
      <c r="I25" s="17"/>
      <c r="J25" s="11" t="str">
        <f t="shared" si="4"/>
        <v/>
      </c>
      <c r="K25" s="15" t="str">
        <f t="shared" si="5"/>
        <v/>
      </c>
      <c r="L25" s="10"/>
    </row>
    <row r="26" spans="1:12" ht="24">
      <c r="A26" s="8">
        <v>16</v>
      </c>
      <c r="B26" s="7" t="s">
        <v>53</v>
      </c>
      <c r="C26" s="8" t="s">
        <v>54</v>
      </c>
      <c r="D26" s="8">
        <v>12</v>
      </c>
      <c r="E26" s="12">
        <v>450000</v>
      </c>
      <c r="F26" s="12">
        <f t="shared" si="3"/>
        <v>315000</v>
      </c>
      <c r="G26" s="14">
        <v>0.3</v>
      </c>
      <c r="H26" s="16">
        <v>1</v>
      </c>
      <c r="I26" s="17"/>
      <c r="J26" s="12" t="str">
        <f t="shared" si="4"/>
        <v/>
      </c>
      <c r="K26" s="16" t="str">
        <f t="shared" si="5"/>
        <v/>
      </c>
      <c r="L26" s="7"/>
    </row>
    <row r="27" spans="1:12" ht="24">
      <c r="A27" s="9">
        <v>17</v>
      </c>
      <c r="B27" s="10" t="s">
        <v>55</v>
      </c>
      <c r="C27" s="9" t="s">
        <v>56</v>
      </c>
      <c r="D27" s="9">
        <v>12</v>
      </c>
      <c r="E27" s="11">
        <v>75000</v>
      </c>
      <c r="F27" s="11">
        <f t="shared" si="3"/>
        <v>52500</v>
      </c>
      <c r="G27" s="13">
        <v>0.3</v>
      </c>
      <c r="H27" s="15">
        <v>0.1</v>
      </c>
      <c r="I27" s="17"/>
      <c r="J27" s="11" t="str">
        <f t="shared" si="4"/>
        <v/>
      </c>
      <c r="K27" s="15" t="str">
        <f t="shared" si="5"/>
        <v/>
      </c>
      <c r="L27" s="10"/>
    </row>
    <row r="28" spans="1:12">
      <c r="A28" s="8">
        <v>18</v>
      </c>
      <c r="B28" s="7" t="s">
        <v>57</v>
      </c>
      <c r="C28" s="8" t="s">
        <v>30</v>
      </c>
      <c r="D28" s="8">
        <v>6</v>
      </c>
      <c r="E28" s="12">
        <v>65000</v>
      </c>
      <c r="F28" s="12">
        <f t="shared" si="3"/>
        <v>45500</v>
      </c>
      <c r="G28" s="14">
        <v>0.3</v>
      </c>
      <c r="H28" s="16">
        <v>0.25</v>
      </c>
      <c r="I28" s="17"/>
      <c r="J28" s="12" t="str">
        <f t="shared" si="4"/>
        <v/>
      </c>
      <c r="K28" s="16" t="str">
        <f t="shared" si="5"/>
        <v/>
      </c>
      <c r="L28" s="7"/>
    </row>
    <row r="29" spans="1:12">
      <c r="A29" s="9">
        <v>19</v>
      </c>
      <c r="B29" s="10" t="s">
        <v>58</v>
      </c>
      <c r="C29" s="9" t="s">
        <v>59</v>
      </c>
      <c r="D29" s="9">
        <v>6</v>
      </c>
      <c r="E29" s="11">
        <v>75000</v>
      </c>
      <c r="F29" s="11">
        <f t="shared" si="3"/>
        <v>52500</v>
      </c>
      <c r="G29" s="13">
        <v>0.3</v>
      </c>
      <c r="H29" s="15">
        <v>0.3</v>
      </c>
      <c r="I29" s="17"/>
      <c r="J29" s="11" t="str">
        <f t="shared" si="4"/>
        <v/>
      </c>
      <c r="K29" s="15" t="str">
        <f t="shared" si="5"/>
        <v/>
      </c>
      <c r="L29" s="10"/>
    </row>
    <row r="30" spans="1:12">
      <c r="A30" s="8">
        <v>20</v>
      </c>
      <c r="B30" s="7" t="s">
        <v>60</v>
      </c>
      <c r="C30" s="8" t="s">
        <v>30</v>
      </c>
      <c r="D30" s="8">
        <v>3</v>
      </c>
      <c r="E30" s="12">
        <v>70000</v>
      </c>
      <c r="F30" s="12">
        <f t="shared" si="3"/>
        <v>49000</v>
      </c>
      <c r="G30" s="14">
        <v>0.3</v>
      </c>
      <c r="H30" s="16">
        <v>0.25</v>
      </c>
      <c r="I30" s="17"/>
      <c r="J30" s="12" t="str">
        <f t="shared" si="4"/>
        <v/>
      </c>
      <c r="K30" s="16" t="str">
        <f t="shared" si="5"/>
        <v/>
      </c>
      <c r="L30" s="7"/>
    </row>
    <row r="31" spans="1:12">
      <c r="A31" s="9">
        <v>21</v>
      </c>
      <c r="B31" s="10" t="s">
        <v>61</v>
      </c>
      <c r="C31" s="9" t="s">
        <v>59</v>
      </c>
      <c r="D31" s="9">
        <v>3</v>
      </c>
      <c r="E31" s="11">
        <v>90000</v>
      </c>
      <c r="F31" s="11">
        <f t="shared" si="3"/>
        <v>62999.999999999993</v>
      </c>
      <c r="G31" s="13">
        <v>0.3</v>
      </c>
      <c r="H31" s="15">
        <v>0.3</v>
      </c>
      <c r="I31" s="17"/>
      <c r="J31" s="11" t="str">
        <f t="shared" si="4"/>
        <v/>
      </c>
      <c r="K31" s="15" t="str">
        <f t="shared" si="5"/>
        <v/>
      </c>
      <c r="L31" s="10"/>
    </row>
    <row r="32" spans="1:12">
      <c r="A32" s="8">
        <v>22</v>
      </c>
      <c r="B32" s="7" t="s">
        <v>62</v>
      </c>
      <c r="C32" s="8" t="s">
        <v>63</v>
      </c>
      <c r="D32" s="8">
        <v>6</v>
      </c>
      <c r="E32" s="12">
        <v>95000</v>
      </c>
      <c r="F32" s="12">
        <f t="shared" si="3"/>
        <v>66500</v>
      </c>
      <c r="G32" s="14">
        <v>0.3</v>
      </c>
      <c r="H32" s="16">
        <v>0.15</v>
      </c>
      <c r="I32" s="17"/>
      <c r="J32" s="12" t="str">
        <f t="shared" si="4"/>
        <v/>
      </c>
      <c r="K32" s="16" t="str">
        <f t="shared" si="5"/>
        <v/>
      </c>
      <c r="L32" s="7"/>
    </row>
    <row r="33" spans="1:12">
      <c r="A33" s="9">
        <v>23</v>
      </c>
      <c r="B33" s="10" t="s">
        <v>64</v>
      </c>
      <c r="C33" s="9" t="s">
        <v>63</v>
      </c>
      <c r="D33" s="9">
        <v>6</v>
      </c>
      <c r="E33" s="11">
        <v>80000</v>
      </c>
      <c r="F33" s="11">
        <f t="shared" si="3"/>
        <v>56000</v>
      </c>
      <c r="G33" s="13">
        <v>0.3</v>
      </c>
      <c r="H33" s="15">
        <v>0.15</v>
      </c>
      <c r="I33" s="17"/>
      <c r="J33" s="11" t="str">
        <f t="shared" si="4"/>
        <v/>
      </c>
      <c r="K33" s="15" t="str">
        <f t="shared" si="5"/>
        <v/>
      </c>
      <c r="L33" s="10"/>
    </row>
    <row r="34" spans="1:12">
      <c r="A34" s="8">
        <v>24</v>
      </c>
      <c r="B34" s="7" t="s">
        <v>65</v>
      </c>
      <c r="C34" s="8" t="s">
        <v>63</v>
      </c>
      <c r="D34" s="8">
        <v>6</v>
      </c>
      <c r="E34" s="12">
        <v>80000</v>
      </c>
      <c r="F34" s="12">
        <f t="shared" si="3"/>
        <v>56000</v>
      </c>
      <c r="G34" s="14">
        <v>0.3</v>
      </c>
      <c r="H34" s="16">
        <v>0.15</v>
      </c>
      <c r="I34" s="17"/>
      <c r="J34" s="12" t="str">
        <f t="shared" si="4"/>
        <v/>
      </c>
      <c r="K34" s="16" t="str">
        <f t="shared" si="5"/>
        <v/>
      </c>
      <c r="L34" s="7"/>
    </row>
    <row r="35" spans="1:12">
      <c r="A35" s="9">
        <v>25</v>
      </c>
      <c r="B35" s="10" t="s">
        <v>66</v>
      </c>
      <c r="C35" s="9" t="s">
        <v>63</v>
      </c>
      <c r="D35" s="9">
        <v>6</v>
      </c>
      <c r="E35" s="11">
        <v>80000</v>
      </c>
      <c r="F35" s="11">
        <f t="shared" si="3"/>
        <v>56000</v>
      </c>
      <c r="G35" s="13">
        <v>0.3</v>
      </c>
      <c r="H35" s="15">
        <v>0.15</v>
      </c>
      <c r="I35" s="17"/>
      <c r="J35" s="11" t="str">
        <f t="shared" si="4"/>
        <v/>
      </c>
      <c r="K35" s="15" t="str">
        <f t="shared" si="5"/>
        <v/>
      </c>
      <c r="L35" s="10"/>
    </row>
    <row r="36" spans="1:12">
      <c r="A36" s="8">
        <v>26</v>
      </c>
      <c r="B36" s="7" t="s">
        <v>67</v>
      </c>
      <c r="C36" s="8" t="s">
        <v>63</v>
      </c>
      <c r="D36" s="8">
        <v>6</v>
      </c>
      <c r="E36" s="12">
        <v>80000</v>
      </c>
      <c r="F36" s="12">
        <f t="shared" si="3"/>
        <v>56000</v>
      </c>
      <c r="G36" s="14">
        <v>0.3</v>
      </c>
      <c r="H36" s="16">
        <v>0.15</v>
      </c>
      <c r="I36" s="17"/>
      <c r="J36" s="12" t="str">
        <f t="shared" si="4"/>
        <v/>
      </c>
      <c r="K36" s="16" t="str">
        <f t="shared" si="5"/>
        <v/>
      </c>
      <c r="L36" s="7"/>
    </row>
    <row r="37" spans="1:12">
      <c r="A37" s="9">
        <v>27</v>
      </c>
      <c r="B37" s="10" t="s">
        <v>68</v>
      </c>
      <c r="C37" s="9" t="s">
        <v>69</v>
      </c>
      <c r="D37" s="9">
        <v>6</v>
      </c>
      <c r="E37" s="11">
        <v>80000</v>
      </c>
      <c r="F37" s="11">
        <f t="shared" si="3"/>
        <v>56000</v>
      </c>
      <c r="G37" s="13">
        <v>0.3</v>
      </c>
      <c r="H37" s="15">
        <v>0.2</v>
      </c>
      <c r="I37" s="17"/>
      <c r="J37" s="11" t="str">
        <f t="shared" si="4"/>
        <v/>
      </c>
      <c r="K37" s="15" t="str">
        <f t="shared" si="5"/>
        <v/>
      </c>
      <c r="L37" s="10"/>
    </row>
    <row r="38" spans="1:12">
      <c r="A38" s="8">
        <v>28</v>
      </c>
      <c r="B38" s="7" t="s">
        <v>70</v>
      </c>
      <c r="C38" s="8" t="s">
        <v>69</v>
      </c>
      <c r="D38" s="8">
        <v>8</v>
      </c>
      <c r="E38" s="12">
        <v>80000</v>
      </c>
      <c r="F38" s="12">
        <f t="shared" si="3"/>
        <v>56000</v>
      </c>
      <c r="G38" s="14">
        <v>0.3</v>
      </c>
      <c r="H38" s="16">
        <v>0.2</v>
      </c>
      <c r="I38" s="17"/>
      <c r="J38" s="12" t="str">
        <f t="shared" si="4"/>
        <v/>
      </c>
      <c r="K38" s="16" t="str">
        <f t="shared" si="5"/>
        <v/>
      </c>
      <c r="L38" s="7"/>
    </row>
    <row r="39" spans="1:12">
      <c r="A39" s="9">
        <v>29</v>
      </c>
      <c r="B39" s="10" t="s">
        <v>71</v>
      </c>
      <c r="C39" s="9" t="s">
        <v>69</v>
      </c>
      <c r="D39" s="9">
        <v>8</v>
      </c>
      <c r="E39" s="11">
        <v>85000</v>
      </c>
      <c r="F39" s="11">
        <f t="shared" si="3"/>
        <v>59499.999999999993</v>
      </c>
      <c r="G39" s="13">
        <v>0.3</v>
      </c>
      <c r="H39" s="15">
        <v>0.2</v>
      </c>
      <c r="I39" s="17"/>
      <c r="J39" s="11" t="str">
        <f t="shared" si="4"/>
        <v/>
      </c>
      <c r="K39" s="15" t="str">
        <f t="shared" si="5"/>
        <v/>
      </c>
      <c r="L39" s="10"/>
    </row>
    <row r="40" spans="1:12">
      <c r="A40" s="8">
        <v>30</v>
      </c>
      <c r="B40" s="7" t="s">
        <v>72</v>
      </c>
      <c r="C40" s="8" t="s">
        <v>69</v>
      </c>
      <c r="D40" s="8">
        <v>12</v>
      </c>
      <c r="E40" s="12">
        <v>85000</v>
      </c>
      <c r="F40" s="12">
        <f t="shared" si="3"/>
        <v>59499.999999999993</v>
      </c>
      <c r="G40" s="14">
        <v>0.3</v>
      </c>
      <c r="H40" s="16">
        <v>0.2</v>
      </c>
      <c r="I40" s="17"/>
      <c r="J40" s="12" t="str">
        <f t="shared" si="4"/>
        <v/>
      </c>
      <c r="K40" s="16" t="str">
        <f t="shared" si="5"/>
        <v/>
      </c>
      <c r="L40" s="7"/>
    </row>
    <row r="41" spans="1:12">
      <c r="A41" s="9">
        <v>31</v>
      </c>
      <c r="B41" s="10" t="s">
        <v>73</v>
      </c>
      <c r="C41" s="9" t="s">
        <v>59</v>
      </c>
      <c r="D41" s="9">
        <v>12</v>
      </c>
      <c r="E41" s="11">
        <v>70000</v>
      </c>
      <c r="F41" s="11">
        <f t="shared" si="3"/>
        <v>49000</v>
      </c>
      <c r="G41" s="13">
        <v>0.3</v>
      </c>
      <c r="H41" s="15">
        <v>0.3</v>
      </c>
      <c r="I41" s="17"/>
      <c r="J41" s="11" t="str">
        <f t="shared" si="4"/>
        <v/>
      </c>
      <c r="K41" s="15" t="str">
        <f t="shared" si="5"/>
        <v/>
      </c>
      <c r="L41" s="10"/>
    </row>
    <row r="42" spans="1:12">
      <c r="A42" s="8">
        <v>32</v>
      </c>
      <c r="B42" s="7" t="s">
        <v>74</v>
      </c>
      <c r="C42" s="8" t="s">
        <v>59</v>
      </c>
      <c r="D42" s="8">
        <v>12</v>
      </c>
      <c r="E42" s="12">
        <v>70000</v>
      </c>
      <c r="F42" s="12">
        <f t="shared" si="3"/>
        <v>49000</v>
      </c>
      <c r="G42" s="14">
        <v>0.3</v>
      </c>
      <c r="H42" s="16">
        <v>0.3</v>
      </c>
      <c r="I42" s="17"/>
      <c r="J42" s="12" t="str">
        <f t="shared" si="4"/>
        <v/>
      </c>
      <c r="K42" s="16" t="str">
        <f t="shared" si="5"/>
        <v/>
      </c>
      <c r="L42" s="7"/>
    </row>
    <row r="43" spans="1:12">
      <c r="A43" s="9">
        <v>33</v>
      </c>
      <c r="B43" s="10" t="s">
        <v>75</v>
      </c>
      <c r="C43" s="9" t="s">
        <v>59</v>
      </c>
      <c r="D43" s="9">
        <v>12</v>
      </c>
      <c r="E43" s="11">
        <v>65000</v>
      </c>
      <c r="F43" s="11">
        <f t="shared" si="3"/>
        <v>45500</v>
      </c>
      <c r="G43" s="13">
        <v>0.3</v>
      </c>
      <c r="H43" s="15">
        <v>0.3</v>
      </c>
      <c r="I43" s="17"/>
      <c r="J43" s="11" t="str">
        <f t="shared" si="4"/>
        <v/>
      </c>
      <c r="K43" s="15" t="str">
        <f t="shared" si="5"/>
        <v/>
      </c>
      <c r="L43" s="10"/>
    </row>
    <row r="44" spans="1:12">
      <c r="A44" s="8">
        <v>34</v>
      </c>
      <c r="B44" s="7" t="s">
        <v>76</v>
      </c>
      <c r="C44" s="8" t="s">
        <v>59</v>
      </c>
      <c r="D44" s="8">
        <v>12</v>
      </c>
      <c r="E44" s="12">
        <v>70000</v>
      </c>
      <c r="F44" s="12">
        <f t="shared" si="3"/>
        <v>49000</v>
      </c>
      <c r="G44" s="14">
        <v>0.3</v>
      </c>
      <c r="H44" s="16">
        <v>0.3</v>
      </c>
      <c r="I44" s="17"/>
      <c r="J44" s="12" t="str">
        <f t="shared" si="4"/>
        <v/>
      </c>
      <c r="K44" s="16" t="str">
        <f t="shared" si="5"/>
        <v/>
      </c>
      <c r="L44" s="7"/>
    </row>
    <row r="45" spans="1:12">
      <c r="A45" s="9">
        <v>35</v>
      </c>
      <c r="B45" s="10" t="s">
        <v>77</v>
      </c>
      <c r="C45" s="9" t="s">
        <v>59</v>
      </c>
      <c r="D45" s="9">
        <v>12</v>
      </c>
      <c r="E45" s="11">
        <v>65000</v>
      </c>
      <c r="F45" s="11">
        <f t="shared" si="3"/>
        <v>45500</v>
      </c>
      <c r="G45" s="13">
        <v>0.3</v>
      </c>
      <c r="H45" s="15">
        <v>0.3</v>
      </c>
      <c r="I45" s="17"/>
      <c r="J45" s="11" t="str">
        <f t="shared" si="4"/>
        <v/>
      </c>
      <c r="K45" s="15" t="str">
        <f t="shared" si="5"/>
        <v/>
      </c>
      <c r="L45" s="10"/>
    </row>
    <row r="46" spans="1:12">
      <c r="A46" s="8">
        <v>36</v>
      </c>
      <c r="B46" s="7" t="s">
        <v>78</v>
      </c>
      <c r="C46" s="8" t="s">
        <v>59</v>
      </c>
      <c r="D46" s="8">
        <v>12</v>
      </c>
      <c r="E46" s="12">
        <v>60000</v>
      </c>
      <c r="F46" s="12">
        <f t="shared" si="3"/>
        <v>42000</v>
      </c>
      <c r="G46" s="14">
        <v>0.3</v>
      </c>
      <c r="H46" s="16">
        <v>0.3</v>
      </c>
      <c r="I46" s="17"/>
      <c r="J46" s="12" t="str">
        <f t="shared" si="4"/>
        <v/>
      </c>
      <c r="K46" s="16" t="str">
        <f t="shared" si="5"/>
        <v/>
      </c>
      <c r="L46" s="7"/>
    </row>
    <row r="47" spans="1:12">
      <c r="A47" s="9">
        <v>37</v>
      </c>
      <c r="B47" s="10" t="s">
        <v>79</v>
      </c>
      <c r="C47" s="9" t="s">
        <v>69</v>
      </c>
      <c r="D47" s="9">
        <v>12</v>
      </c>
      <c r="E47" s="11">
        <v>70000</v>
      </c>
      <c r="F47" s="11">
        <f t="shared" si="3"/>
        <v>49000</v>
      </c>
      <c r="G47" s="13">
        <v>0.3</v>
      </c>
      <c r="H47" s="15">
        <v>0.2</v>
      </c>
      <c r="I47" s="17"/>
      <c r="J47" s="11" t="str">
        <f t="shared" si="4"/>
        <v/>
      </c>
      <c r="K47" s="15" t="str">
        <f t="shared" si="5"/>
        <v/>
      </c>
      <c r="L47" s="10"/>
    </row>
    <row r="48" spans="1:12">
      <c r="A48" s="8">
        <v>38</v>
      </c>
      <c r="B48" s="7" t="s">
        <v>80</v>
      </c>
      <c r="C48" s="8" t="s">
        <v>59</v>
      </c>
      <c r="D48" s="8">
        <v>12</v>
      </c>
      <c r="E48" s="12">
        <v>85000</v>
      </c>
      <c r="F48" s="12">
        <f t="shared" si="3"/>
        <v>59499.999999999993</v>
      </c>
      <c r="G48" s="14">
        <v>0.3</v>
      </c>
      <c r="H48" s="16">
        <v>0.3</v>
      </c>
      <c r="I48" s="17"/>
      <c r="J48" s="12" t="str">
        <f t="shared" si="4"/>
        <v/>
      </c>
      <c r="K48" s="16" t="str">
        <f t="shared" si="5"/>
        <v/>
      </c>
      <c r="L48" s="7"/>
    </row>
    <row r="49" spans="1:12">
      <c r="A49" s="9">
        <v>39</v>
      </c>
      <c r="B49" s="10" t="s">
        <v>81</v>
      </c>
      <c r="C49" s="9" t="s">
        <v>63</v>
      </c>
      <c r="D49" s="9">
        <v>12</v>
      </c>
      <c r="E49" s="11">
        <v>65000</v>
      </c>
      <c r="F49" s="11">
        <f t="shared" si="3"/>
        <v>45500</v>
      </c>
      <c r="G49" s="13">
        <v>0.3</v>
      </c>
      <c r="H49" s="15">
        <v>0.15</v>
      </c>
      <c r="I49" s="17"/>
      <c r="J49" s="11" t="str">
        <f t="shared" si="4"/>
        <v/>
      </c>
      <c r="K49" s="15" t="str">
        <f t="shared" si="5"/>
        <v/>
      </c>
      <c r="L49" s="10"/>
    </row>
    <row r="50" spans="1:12">
      <c r="A50" s="8">
        <v>40</v>
      </c>
      <c r="B50" s="7" t="s">
        <v>82</v>
      </c>
      <c r="C50" s="8" t="s">
        <v>83</v>
      </c>
      <c r="D50" s="8">
        <v>12</v>
      </c>
      <c r="E50" s="12">
        <v>45000</v>
      </c>
      <c r="F50" s="12">
        <f t="shared" si="3"/>
        <v>31499.999999999996</v>
      </c>
      <c r="G50" s="14">
        <v>0.3</v>
      </c>
      <c r="H50" s="16">
        <v>0.15</v>
      </c>
      <c r="I50" s="17"/>
      <c r="J50" s="12" t="str">
        <f t="shared" si="4"/>
        <v/>
      </c>
      <c r="K50" s="16" t="str">
        <f t="shared" si="5"/>
        <v/>
      </c>
      <c r="L50" s="7"/>
    </row>
    <row r="51" spans="1:12">
      <c r="A51" s="9">
        <v>41</v>
      </c>
      <c r="B51" s="10" t="s">
        <v>84</v>
      </c>
      <c r="C51" s="9" t="s">
        <v>85</v>
      </c>
      <c r="D51" s="9">
        <v>12</v>
      </c>
      <c r="E51" s="11">
        <v>85000</v>
      </c>
      <c r="F51" s="11">
        <f t="shared" ref="F51:F82" si="6">E51*(1-G51)</f>
        <v>59499.999999999993</v>
      </c>
      <c r="G51" s="13">
        <v>0.3</v>
      </c>
      <c r="H51" s="15">
        <v>0.15</v>
      </c>
      <c r="I51" s="17"/>
      <c r="J51" s="11" t="str">
        <f t="shared" ref="J51:J82" si="7">IF(I51="","",F51*I51)</f>
        <v/>
      </c>
      <c r="K51" s="15" t="str">
        <f t="shared" ref="K51:K82" si="8">IF(I51="","",H51*I51)</f>
        <v/>
      </c>
      <c r="L51" s="10"/>
    </row>
    <row r="52" spans="1:12">
      <c r="A52" s="8">
        <v>42</v>
      </c>
      <c r="B52" s="7" t="s">
        <v>86</v>
      </c>
      <c r="C52" s="8" t="s">
        <v>59</v>
      </c>
      <c r="D52" s="8">
        <v>12</v>
      </c>
      <c r="E52" s="12">
        <v>50000</v>
      </c>
      <c r="F52" s="12">
        <f t="shared" si="6"/>
        <v>35000</v>
      </c>
      <c r="G52" s="14">
        <v>0.3</v>
      </c>
      <c r="H52" s="16">
        <v>0.3</v>
      </c>
      <c r="I52" s="17"/>
      <c r="J52" s="12" t="str">
        <f t="shared" si="7"/>
        <v/>
      </c>
      <c r="K52" s="16" t="str">
        <f t="shared" si="8"/>
        <v/>
      </c>
      <c r="L52" s="7"/>
    </row>
    <row r="53" spans="1:12">
      <c r="A53" s="9">
        <v>43</v>
      </c>
      <c r="B53" s="10" t="s">
        <v>87</v>
      </c>
      <c r="C53" s="9" t="s">
        <v>59</v>
      </c>
      <c r="D53" s="9">
        <v>12</v>
      </c>
      <c r="E53" s="11">
        <v>50000</v>
      </c>
      <c r="F53" s="11">
        <f t="shared" si="6"/>
        <v>35000</v>
      </c>
      <c r="G53" s="13">
        <v>0.3</v>
      </c>
      <c r="H53" s="15">
        <v>0.3</v>
      </c>
      <c r="I53" s="17"/>
      <c r="J53" s="11" t="str">
        <f t="shared" si="7"/>
        <v/>
      </c>
      <c r="K53" s="15" t="str">
        <f t="shared" si="8"/>
        <v/>
      </c>
      <c r="L53" s="10"/>
    </row>
    <row r="54" spans="1:12">
      <c r="A54" s="8">
        <v>44</v>
      </c>
      <c r="B54" s="7" t="s">
        <v>88</v>
      </c>
      <c r="C54" s="8" t="s">
        <v>59</v>
      </c>
      <c r="D54" s="8">
        <v>12</v>
      </c>
      <c r="E54" s="12">
        <v>50000</v>
      </c>
      <c r="F54" s="12">
        <f t="shared" si="6"/>
        <v>35000</v>
      </c>
      <c r="G54" s="14">
        <v>0.3</v>
      </c>
      <c r="H54" s="16">
        <v>0.3</v>
      </c>
      <c r="I54" s="17"/>
      <c r="J54" s="12" t="str">
        <f t="shared" si="7"/>
        <v/>
      </c>
      <c r="K54" s="16" t="str">
        <f t="shared" si="8"/>
        <v/>
      </c>
      <c r="L54" s="7"/>
    </row>
    <row r="55" spans="1:12">
      <c r="A55" s="9">
        <v>45</v>
      </c>
      <c r="B55" s="10" t="s">
        <v>89</v>
      </c>
      <c r="C55" s="9" t="s">
        <v>59</v>
      </c>
      <c r="D55" s="9">
        <v>12</v>
      </c>
      <c r="E55" s="11">
        <v>55000</v>
      </c>
      <c r="F55" s="11">
        <f t="shared" si="6"/>
        <v>38500</v>
      </c>
      <c r="G55" s="13">
        <v>0.3</v>
      </c>
      <c r="H55" s="15">
        <v>0.3</v>
      </c>
      <c r="I55" s="17"/>
      <c r="J55" s="11" t="str">
        <f t="shared" si="7"/>
        <v/>
      </c>
      <c r="K55" s="15" t="str">
        <f t="shared" si="8"/>
        <v/>
      </c>
      <c r="L55" s="10"/>
    </row>
    <row r="56" spans="1:12">
      <c r="A56" s="8">
        <v>46</v>
      </c>
      <c r="B56" s="7" t="s">
        <v>90</v>
      </c>
      <c r="C56" s="8" t="s">
        <v>59</v>
      </c>
      <c r="D56" s="8">
        <v>12</v>
      </c>
      <c r="E56" s="12">
        <v>55000</v>
      </c>
      <c r="F56" s="12">
        <f t="shared" si="6"/>
        <v>38500</v>
      </c>
      <c r="G56" s="14">
        <v>0.3</v>
      </c>
      <c r="H56" s="16">
        <v>0.3</v>
      </c>
      <c r="I56" s="17"/>
      <c r="J56" s="12" t="str">
        <f t="shared" si="7"/>
        <v/>
      </c>
      <c r="K56" s="16" t="str">
        <f t="shared" si="8"/>
        <v/>
      </c>
      <c r="L56" s="7"/>
    </row>
    <row r="57" spans="1:12">
      <c r="A57" s="9">
        <v>47</v>
      </c>
      <c r="B57" s="10" t="s">
        <v>91</v>
      </c>
      <c r="C57" s="9" t="s">
        <v>92</v>
      </c>
      <c r="D57" s="9">
        <v>12</v>
      </c>
      <c r="E57" s="11">
        <v>50000</v>
      </c>
      <c r="F57" s="11">
        <f t="shared" si="6"/>
        <v>35000</v>
      </c>
      <c r="G57" s="13">
        <v>0.3</v>
      </c>
      <c r="H57" s="15">
        <v>0.35</v>
      </c>
      <c r="I57" s="17"/>
      <c r="J57" s="11" t="str">
        <f t="shared" si="7"/>
        <v/>
      </c>
      <c r="K57" s="15" t="str">
        <f t="shared" si="8"/>
        <v/>
      </c>
      <c r="L57" s="10"/>
    </row>
    <row r="58" spans="1:12">
      <c r="A58" s="8">
        <v>48</v>
      </c>
      <c r="B58" s="7" t="s">
        <v>93</v>
      </c>
      <c r="C58" s="8" t="s">
        <v>92</v>
      </c>
      <c r="D58" s="8">
        <v>12</v>
      </c>
      <c r="E58" s="12">
        <v>50000</v>
      </c>
      <c r="F58" s="12">
        <f t="shared" si="6"/>
        <v>35000</v>
      </c>
      <c r="G58" s="14">
        <v>0.3</v>
      </c>
      <c r="H58" s="16">
        <v>0.35</v>
      </c>
      <c r="I58" s="17"/>
      <c r="J58" s="12" t="str">
        <f t="shared" si="7"/>
        <v/>
      </c>
      <c r="K58" s="16" t="str">
        <f t="shared" si="8"/>
        <v/>
      </c>
      <c r="L58" s="7"/>
    </row>
    <row r="59" spans="1:12">
      <c r="A59" s="9">
        <v>49</v>
      </c>
      <c r="B59" s="10" t="s">
        <v>94</v>
      </c>
      <c r="C59" s="9" t="s">
        <v>92</v>
      </c>
      <c r="D59" s="9">
        <v>12</v>
      </c>
      <c r="E59" s="11">
        <v>50000</v>
      </c>
      <c r="F59" s="11">
        <f t="shared" si="6"/>
        <v>35000</v>
      </c>
      <c r="G59" s="13">
        <v>0.3</v>
      </c>
      <c r="H59" s="15">
        <v>0.35</v>
      </c>
      <c r="I59" s="17"/>
      <c r="J59" s="11" t="str">
        <f t="shared" si="7"/>
        <v/>
      </c>
      <c r="K59" s="15" t="str">
        <f t="shared" si="8"/>
        <v/>
      </c>
      <c r="L59" s="10"/>
    </row>
    <row r="60" spans="1:12">
      <c r="A60" s="8">
        <v>50</v>
      </c>
      <c r="B60" s="7" t="s">
        <v>95</v>
      </c>
      <c r="C60" s="8" t="s">
        <v>92</v>
      </c>
      <c r="D60" s="8">
        <v>12</v>
      </c>
      <c r="E60" s="12">
        <v>50000</v>
      </c>
      <c r="F60" s="12">
        <f t="shared" si="6"/>
        <v>35000</v>
      </c>
      <c r="G60" s="14">
        <v>0.3</v>
      </c>
      <c r="H60" s="16">
        <v>0.35</v>
      </c>
      <c r="I60" s="17"/>
      <c r="J60" s="12" t="str">
        <f t="shared" si="7"/>
        <v/>
      </c>
      <c r="K60" s="16" t="str">
        <f t="shared" si="8"/>
        <v/>
      </c>
      <c r="L60" s="7"/>
    </row>
    <row r="61" spans="1:12" ht="24">
      <c r="A61" s="9">
        <v>51</v>
      </c>
      <c r="B61" s="10" t="s">
        <v>96</v>
      </c>
      <c r="C61" s="9" t="s">
        <v>97</v>
      </c>
      <c r="D61" s="9">
        <v>24</v>
      </c>
      <c r="E61" s="11">
        <v>1050000</v>
      </c>
      <c r="F61" s="11">
        <f t="shared" si="6"/>
        <v>682500</v>
      </c>
      <c r="G61" s="13">
        <v>0.35</v>
      </c>
      <c r="H61" s="15">
        <v>1</v>
      </c>
      <c r="I61" s="17"/>
      <c r="J61" s="11" t="str">
        <f t="shared" si="7"/>
        <v/>
      </c>
      <c r="K61" s="15" t="str">
        <f t="shared" si="8"/>
        <v/>
      </c>
      <c r="L61" s="10"/>
    </row>
    <row r="62" spans="1:12" ht="24">
      <c r="A62" s="8">
        <v>52</v>
      </c>
      <c r="B62" s="7" t="s">
        <v>98</v>
      </c>
      <c r="C62" s="8" t="s">
        <v>99</v>
      </c>
      <c r="D62" s="8">
        <v>24</v>
      </c>
      <c r="E62" s="12">
        <v>780000</v>
      </c>
      <c r="F62" s="12">
        <f t="shared" si="6"/>
        <v>585000</v>
      </c>
      <c r="G62" s="14">
        <v>0.25</v>
      </c>
      <c r="H62" s="16">
        <v>1</v>
      </c>
      <c r="I62" s="17"/>
      <c r="J62" s="12" t="str">
        <f t="shared" si="7"/>
        <v/>
      </c>
      <c r="K62" s="16" t="str">
        <f t="shared" si="8"/>
        <v/>
      </c>
      <c r="L62" s="7"/>
    </row>
    <row r="63" spans="1:12" ht="24">
      <c r="A63" s="9">
        <v>53</v>
      </c>
      <c r="B63" s="10" t="s">
        <v>100</v>
      </c>
      <c r="C63" s="9" t="s">
        <v>101</v>
      </c>
      <c r="D63" s="9">
        <v>24</v>
      </c>
      <c r="E63" s="11">
        <v>680000</v>
      </c>
      <c r="F63" s="11">
        <f t="shared" si="6"/>
        <v>442000</v>
      </c>
      <c r="G63" s="13">
        <v>0.35</v>
      </c>
      <c r="H63" s="15">
        <v>1</v>
      </c>
      <c r="I63" s="17"/>
      <c r="J63" s="11" t="str">
        <f t="shared" si="7"/>
        <v/>
      </c>
      <c r="K63" s="15" t="str">
        <f t="shared" si="8"/>
        <v/>
      </c>
      <c r="L63" s="10"/>
    </row>
    <row r="64" spans="1:12">
      <c r="A64" s="8">
        <v>54</v>
      </c>
      <c r="B64" s="7" t="s">
        <v>102</v>
      </c>
      <c r="C64" s="8" t="s">
        <v>103</v>
      </c>
      <c r="D64" s="8">
        <v>18</v>
      </c>
      <c r="E64" s="12">
        <v>170000</v>
      </c>
      <c r="F64" s="12">
        <f t="shared" si="6"/>
        <v>118999.99999999999</v>
      </c>
      <c r="G64" s="14">
        <v>0.3</v>
      </c>
      <c r="H64" s="16">
        <v>0.16</v>
      </c>
      <c r="I64" s="17"/>
      <c r="J64" s="12" t="str">
        <f t="shared" si="7"/>
        <v/>
      </c>
      <c r="K64" s="16" t="str">
        <f t="shared" si="8"/>
        <v/>
      </c>
      <c r="L64" s="7"/>
    </row>
    <row r="65" spans="1:12">
      <c r="A65" s="9">
        <v>55</v>
      </c>
      <c r="B65" s="10" t="s">
        <v>104</v>
      </c>
      <c r="C65" s="9" t="s">
        <v>105</v>
      </c>
      <c r="D65" s="9">
        <v>12</v>
      </c>
      <c r="E65" s="11">
        <v>65000</v>
      </c>
      <c r="F65" s="11">
        <f t="shared" si="6"/>
        <v>45500</v>
      </c>
      <c r="G65" s="13">
        <v>0.3</v>
      </c>
      <c r="H65" s="15">
        <v>0.1</v>
      </c>
      <c r="I65" s="17"/>
      <c r="J65" s="11" t="str">
        <f t="shared" si="7"/>
        <v/>
      </c>
      <c r="K65" s="15" t="str">
        <f t="shared" si="8"/>
        <v/>
      </c>
      <c r="L65" s="10"/>
    </row>
    <row r="66" spans="1:12">
      <c r="A66" s="8">
        <v>56</v>
      </c>
      <c r="B66" s="7" t="s">
        <v>106</v>
      </c>
      <c r="C66" s="8" t="s">
        <v>33</v>
      </c>
      <c r="D66" s="8">
        <v>12</v>
      </c>
      <c r="E66" s="12">
        <v>80000</v>
      </c>
      <c r="F66" s="12">
        <f t="shared" si="6"/>
        <v>56000</v>
      </c>
      <c r="G66" s="14">
        <v>0.3</v>
      </c>
      <c r="H66" s="16">
        <v>0.5</v>
      </c>
      <c r="I66" s="17"/>
      <c r="J66" s="12" t="str">
        <f t="shared" si="7"/>
        <v/>
      </c>
      <c r="K66" s="16" t="str">
        <f t="shared" si="8"/>
        <v/>
      </c>
      <c r="L66" s="7"/>
    </row>
    <row r="67" spans="1:12">
      <c r="A67" s="9">
        <v>57</v>
      </c>
      <c r="B67" s="10" t="s">
        <v>107</v>
      </c>
      <c r="C67" s="9" t="s">
        <v>108</v>
      </c>
      <c r="D67" s="9">
        <v>6</v>
      </c>
      <c r="E67" s="11">
        <v>70000</v>
      </c>
      <c r="F67" s="11">
        <f t="shared" si="6"/>
        <v>49000</v>
      </c>
      <c r="G67" s="13">
        <v>0.3</v>
      </c>
      <c r="H67" s="15">
        <v>0.4</v>
      </c>
      <c r="I67" s="17"/>
      <c r="J67" s="11" t="str">
        <f t="shared" si="7"/>
        <v/>
      </c>
      <c r="K67" s="15" t="str">
        <f t="shared" si="8"/>
        <v/>
      </c>
      <c r="L67" s="10"/>
    </row>
    <row r="68" spans="1:12">
      <c r="A68" s="8">
        <v>58</v>
      </c>
      <c r="B68" s="7" t="s">
        <v>109</v>
      </c>
      <c r="C68" s="8" t="s">
        <v>110</v>
      </c>
      <c r="D68" s="8">
        <v>12</v>
      </c>
      <c r="E68" s="12">
        <v>150000</v>
      </c>
      <c r="F68" s="12">
        <f t="shared" si="6"/>
        <v>112500</v>
      </c>
      <c r="G68" s="14">
        <v>0.25</v>
      </c>
      <c r="H68" s="16">
        <v>0.2</v>
      </c>
      <c r="I68" s="17"/>
      <c r="J68" s="12" t="str">
        <f t="shared" si="7"/>
        <v/>
      </c>
      <c r="K68" s="16" t="str">
        <f t="shared" si="8"/>
        <v/>
      </c>
      <c r="L68" s="7"/>
    </row>
    <row r="69" spans="1:12">
      <c r="A69" s="9">
        <v>59</v>
      </c>
      <c r="B69" s="10" t="s">
        <v>111</v>
      </c>
      <c r="C69" s="9" t="s">
        <v>30</v>
      </c>
      <c r="D69" s="9">
        <v>12</v>
      </c>
      <c r="E69" s="11">
        <v>115000</v>
      </c>
      <c r="F69" s="11">
        <f t="shared" si="6"/>
        <v>86250</v>
      </c>
      <c r="G69" s="13">
        <v>0.25</v>
      </c>
      <c r="H69" s="15">
        <v>0.25</v>
      </c>
      <c r="I69" s="17"/>
      <c r="J69" s="11" t="str">
        <f t="shared" si="7"/>
        <v/>
      </c>
      <c r="K69" s="15" t="str">
        <f t="shared" si="8"/>
        <v/>
      </c>
      <c r="L69" s="10"/>
    </row>
    <row r="70" spans="1:12">
      <c r="A70" s="8">
        <v>60</v>
      </c>
      <c r="B70" s="7" t="s">
        <v>112</v>
      </c>
      <c r="C70" s="8" t="s">
        <v>33</v>
      </c>
      <c r="D70" s="8">
        <v>12</v>
      </c>
      <c r="E70" s="12">
        <v>235000</v>
      </c>
      <c r="F70" s="12">
        <f t="shared" si="6"/>
        <v>176250</v>
      </c>
      <c r="G70" s="14">
        <v>0.25</v>
      </c>
      <c r="H70" s="16">
        <v>0.5</v>
      </c>
      <c r="I70" s="17"/>
      <c r="J70" s="12" t="str">
        <f t="shared" si="7"/>
        <v/>
      </c>
      <c r="K70" s="16" t="str">
        <f t="shared" si="8"/>
        <v/>
      </c>
      <c r="L70" s="7"/>
    </row>
    <row r="71" spans="1:12">
      <c r="A71" s="9">
        <v>61</v>
      </c>
      <c r="B71" s="10" t="s">
        <v>113</v>
      </c>
      <c r="C71" s="9" t="s">
        <v>114</v>
      </c>
      <c r="D71" s="9">
        <v>12</v>
      </c>
      <c r="E71" s="11">
        <v>185000</v>
      </c>
      <c r="F71" s="11">
        <f t="shared" si="6"/>
        <v>120250</v>
      </c>
      <c r="G71" s="13">
        <v>0.35</v>
      </c>
      <c r="H71" s="15">
        <v>0.13</v>
      </c>
      <c r="I71" s="17"/>
      <c r="J71" s="11" t="str">
        <f t="shared" si="7"/>
        <v/>
      </c>
      <c r="K71" s="15" t="str">
        <f t="shared" si="8"/>
        <v/>
      </c>
      <c r="L71" s="10"/>
    </row>
    <row r="72" spans="1:12">
      <c r="A72" s="8">
        <v>62</v>
      </c>
      <c r="B72" s="7" t="s">
        <v>115</v>
      </c>
      <c r="C72" s="8" t="s">
        <v>116</v>
      </c>
      <c r="D72" s="8">
        <v>18</v>
      </c>
      <c r="E72" s="12">
        <v>170000</v>
      </c>
      <c r="F72" s="12">
        <f t="shared" si="6"/>
        <v>118999.99999999999</v>
      </c>
      <c r="G72" s="14">
        <v>0.3</v>
      </c>
      <c r="H72" s="16">
        <v>0.2</v>
      </c>
      <c r="I72" s="17"/>
      <c r="J72" s="12" t="str">
        <f t="shared" si="7"/>
        <v/>
      </c>
      <c r="K72" s="16" t="str">
        <f t="shared" si="8"/>
        <v/>
      </c>
      <c r="L72" s="7"/>
    </row>
    <row r="73" spans="1:12">
      <c r="A73" s="9">
        <v>63</v>
      </c>
      <c r="B73" s="10" t="s">
        <v>117</v>
      </c>
      <c r="C73" s="9" t="s">
        <v>118</v>
      </c>
      <c r="D73" s="9">
        <v>18</v>
      </c>
      <c r="E73" s="11">
        <v>80000</v>
      </c>
      <c r="F73" s="11">
        <f t="shared" si="6"/>
        <v>56000</v>
      </c>
      <c r="G73" s="13">
        <v>0.3</v>
      </c>
      <c r="H73" s="15">
        <v>0.1</v>
      </c>
      <c r="I73" s="17"/>
      <c r="J73" s="11" t="str">
        <f t="shared" si="7"/>
        <v/>
      </c>
      <c r="K73" s="15" t="str">
        <f t="shared" si="8"/>
        <v/>
      </c>
      <c r="L73" s="10"/>
    </row>
    <row r="74" spans="1:12">
      <c r="A74" s="8">
        <v>64</v>
      </c>
      <c r="B74" s="7" t="s">
        <v>119</v>
      </c>
      <c r="C74" s="8" t="s">
        <v>116</v>
      </c>
      <c r="D74" s="8">
        <v>18</v>
      </c>
      <c r="E74" s="12">
        <v>300000</v>
      </c>
      <c r="F74" s="12">
        <f t="shared" si="6"/>
        <v>210000</v>
      </c>
      <c r="G74" s="14">
        <v>0.3</v>
      </c>
      <c r="H74" s="16">
        <v>0.2</v>
      </c>
      <c r="I74" s="17"/>
      <c r="J74" s="12" t="str">
        <f t="shared" si="7"/>
        <v/>
      </c>
      <c r="K74" s="16" t="str">
        <f t="shared" si="8"/>
        <v/>
      </c>
      <c r="L74" s="7"/>
    </row>
    <row r="75" spans="1:12">
      <c r="A75" s="9">
        <v>65</v>
      </c>
      <c r="B75" s="10" t="s">
        <v>120</v>
      </c>
      <c r="C75" s="9" t="s">
        <v>118</v>
      </c>
      <c r="D75" s="9">
        <v>18</v>
      </c>
      <c r="E75" s="11">
        <v>130000</v>
      </c>
      <c r="F75" s="11">
        <f t="shared" si="6"/>
        <v>91000</v>
      </c>
      <c r="G75" s="13">
        <v>0.3</v>
      </c>
      <c r="H75" s="15">
        <v>0.1</v>
      </c>
      <c r="I75" s="17"/>
      <c r="J75" s="11" t="str">
        <f t="shared" si="7"/>
        <v/>
      </c>
      <c r="K75" s="15" t="str">
        <f t="shared" si="8"/>
        <v/>
      </c>
      <c r="L75" s="10"/>
    </row>
    <row r="76" spans="1:12">
      <c r="A76" s="8">
        <v>66</v>
      </c>
      <c r="B76" s="7" t="s">
        <v>121</v>
      </c>
      <c r="C76" s="8" t="s">
        <v>122</v>
      </c>
      <c r="D76" s="8">
        <v>18</v>
      </c>
      <c r="E76" s="12">
        <v>70000</v>
      </c>
      <c r="F76" s="12">
        <f t="shared" si="6"/>
        <v>49000</v>
      </c>
      <c r="G76" s="14">
        <v>0.3</v>
      </c>
      <c r="H76" s="16">
        <v>0.05</v>
      </c>
      <c r="I76" s="17"/>
      <c r="J76" s="12" t="str">
        <f t="shared" si="7"/>
        <v/>
      </c>
      <c r="K76" s="16" t="str">
        <f t="shared" si="8"/>
        <v/>
      </c>
      <c r="L76" s="7"/>
    </row>
    <row r="77" spans="1:12">
      <c r="A77" s="9">
        <v>67</v>
      </c>
      <c r="B77" s="10" t="s">
        <v>123</v>
      </c>
      <c r="C77" s="9" t="s">
        <v>124</v>
      </c>
      <c r="D77" s="9">
        <v>18</v>
      </c>
      <c r="E77" s="11">
        <v>85000</v>
      </c>
      <c r="F77" s="11">
        <f t="shared" si="6"/>
        <v>59499.999999999993</v>
      </c>
      <c r="G77" s="13">
        <v>0.3</v>
      </c>
      <c r="H77" s="15">
        <v>0.04</v>
      </c>
      <c r="I77" s="17"/>
      <c r="J77" s="11" t="str">
        <f t="shared" si="7"/>
        <v/>
      </c>
      <c r="K77" s="15" t="str">
        <f t="shared" si="8"/>
        <v/>
      </c>
      <c r="L77" s="10"/>
    </row>
    <row r="78" spans="1:12">
      <c r="A78" s="8">
        <v>68</v>
      </c>
      <c r="B78" s="7" t="s">
        <v>125</v>
      </c>
      <c r="C78" s="8" t="s">
        <v>69</v>
      </c>
      <c r="D78" s="8">
        <v>12</v>
      </c>
      <c r="E78" s="12">
        <v>235000</v>
      </c>
      <c r="F78" s="12">
        <f t="shared" si="6"/>
        <v>164500</v>
      </c>
      <c r="G78" s="14">
        <v>0.3</v>
      </c>
      <c r="H78" s="16">
        <v>0.2</v>
      </c>
      <c r="I78" s="17"/>
      <c r="J78" s="12" t="str">
        <f t="shared" si="7"/>
        <v/>
      </c>
      <c r="K78" s="16" t="str">
        <f t="shared" si="8"/>
        <v/>
      </c>
      <c r="L78" s="7"/>
    </row>
    <row r="79" spans="1:12">
      <c r="A79" s="9">
        <v>69</v>
      </c>
      <c r="B79" s="10" t="s">
        <v>126</v>
      </c>
      <c r="C79" s="9" t="s">
        <v>63</v>
      </c>
      <c r="D79" s="9">
        <v>12</v>
      </c>
      <c r="E79" s="11">
        <v>170000</v>
      </c>
      <c r="F79" s="11">
        <f t="shared" si="6"/>
        <v>118999.99999999999</v>
      </c>
      <c r="G79" s="13">
        <v>0.3</v>
      </c>
      <c r="H79" s="15">
        <v>0.15</v>
      </c>
      <c r="I79" s="17"/>
      <c r="J79" s="11" t="str">
        <f t="shared" si="7"/>
        <v/>
      </c>
      <c r="K79" s="15" t="str">
        <f t="shared" si="8"/>
        <v/>
      </c>
      <c r="L79" s="10"/>
    </row>
    <row r="80" spans="1:12">
      <c r="A80" s="8">
        <v>70</v>
      </c>
      <c r="B80" s="7" t="s">
        <v>127</v>
      </c>
      <c r="C80" s="8" t="s">
        <v>128</v>
      </c>
      <c r="D80" s="8">
        <v>18</v>
      </c>
      <c r="E80" s="12">
        <v>240000</v>
      </c>
      <c r="F80" s="12">
        <f t="shared" si="6"/>
        <v>168000</v>
      </c>
      <c r="G80" s="14">
        <v>0.3</v>
      </c>
      <c r="H80" s="16">
        <v>0.5</v>
      </c>
      <c r="I80" s="17"/>
      <c r="J80" s="12" t="str">
        <f t="shared" si="7"/>
        <v/>
      </c>
      <c r="K80" s="16" t="str">
        <f t="shared" si="8"/>
        <v/>
      </c>
      <c r="L80" s="7"/>
    </row>
    <row r="81" spans="1:12">
      <c r="A81" s="9">
        <v>71</v>
      </c>
      <c r="B81" s="10" t="s">
        <v>129</v>
      </c>
      <c r="C81" s="9" t="s">
        <v>130</v>
      </c>
      <c r="D81" s="9">
        <v>18</v>
      </c>
      <c r="E81" s="11">
        <v>145000</v>
      </c>
      <c r="F81" s="11">
        <f t="shared" si="6"/>
        <v>101500</v>
      </c>
      <c r="G81" s="13">
        <v>0.3</v>
      </c>
      <c r="H81" s="15">
        <v>0.03</v>
      </c>
      <c r="I81" s="17"/>
      <c r="J81" s="11" t="str">
        <f t="shared" si="7"/>
        <v/>
      </c>
      <c r="K81" s="15" t="str">
        <f t="shared" si="8"/>
        <v/>
      </c>
      <c r="L81" s="10" t="s">
        <v>31</v>
      </c>
    </row>
    <row r="82" spans="1:12">
      <c r="A82" s="8">
        <v>72</v>
      </c>
      <c r="B82" s="7" t="s">
        <v>131</v>
      </c>
      <c r="C82" s="8" t="s">
        <v>132</v>
      </c>
      <c r="D82" s="8">
        <v>12</v>
      </c>
      <c r="E82" s="12">
        <v>215000</v>
      </c>
      <c r="F82" s="12">
        <f t="shared" si="6"/>
        <v>150500</v>
      </c>
      <c r="G82" s="14">
        <v>0.3</v>
      </c>
      <c r="H82" s="16">
        <v>0.25</v>
      </c>
      <c r="I82" s="17"/>
      <c r="J82" s="12" t="str">
        <f t="shared" si="7"/>
        <v/>
      </c>
      <c r="K82" s="16" t="str">
        <f t="shared" si="8"/>
        <v/>
      </c>
      <c r="L82" s="7"/>
    </row>
    <row r="84" spans="1:12">
      <c r="I84" s="25" t="s">
        <v>133</v>
      </c>
      <c r="J84" s="25"/>
      <c r="K84" s="26">
        <f>COUNTIF(I11:I82,"&gt;0")</f>
        <v>0</v>
      </c>
      <c r="L84" s="27"/>
    </row>
    <row r="85" spans="1:12">
      <c r="I85" s="25" t="s">
        <v>134</v>
      </c>
      <c r="J85" s="25"/>
      <c r="K85" s="26">
        <f>SUM(I11:I82)</f>
        <v>0</v>
      </c>
      <c r="L85" s="27"/>
    </row>
    <row r="86" spans="1:12">
      <c r="I86" s="25" t="s">
        <v>135</v>
      </c>
      <c r="J86" s="25"/>
      <c r="K86" s="28">
        <f>SUM(K11:K82)</f>
        <v>0</v>
      </c>
      <c r="L86" s="27"/>
    </row>
    <row r="87" spans="1:12">
      <c r="I87" s="25" t="s">
        <v>136</v>
      </c>
      <c r="J87" s="25"/>
      <c r="K87" s="29">
        <f>SUM(J11:J82)</f>
        <v>0</v>
      </c>
      <c r="L87" s="27"/>
    </row>
    <row r="88" spans="1:12">
      <c r="I88" s="25" t="s">
        <v>137</v>
      </c>
      <c r="J88" s="25"/>
      <c r="K88" s="29">
        <f>IF($L$5="Có",K87*8%,0)</f>
        <v>0</v>
      </c>
      <c r="L88" s="27"/>
    </row>
    <row r="89" spans="1:12">
      <c r="I89" s="30" t="s">
        <v>138</v>
      </c>
      <c r="J89" s="30"/>
      <c r="K89" s="31">
        <f>K87+K88</f>
        <v>0</v>
      </c>
      <c r="L89" s="32"/>
    </row>
    <row r="92" spans="1:12" ht="33.950000000000003" customHeight="1">
      <c r="A92" s="33" t="s">
        <v>139</v>
      </c>
      <c r="B92" s="33"/>
      <c r="C92" s="33"/>
      <c r="D92" s="33"/>
      <c r="E92" s="33"/>
      <c r="F92" s="33"/>
      <c r="G92" s="33"/>
      <c r="H92" s="33"/>
      <c r="I92" s="33"/>
      <c r="J92" s="33"/>
      <c r="K92" s="33"/>
      <c r="L92" s="33"/>
    </row>
  </sheetData>
  <mergeCells count="27">
    <mergeCell ref="I88:J88"/>
    <mergeCell ref="K88:L88"/>
    <mergeCell ref="I89:J89"/>
    <mergeCell ref="K89:L89"/>
    <mergeCell ref="A92:L92"/>
    <mergeCell ref="I85:J85"/>
    <mergeCell ref="K85:L85"/>
    <mergeCell ref="I86:J86"/>
    <mergeCell ref="K86:L86"/>
    <mergeCell ref="I87:J87"/>
    <mergeCell ref="K87:L87"/>
    <mergeCell ref="A8:H9"/>
    <mergeCell ref="K8:L8"/>
    <mergeCell ref="K9:L9"/>
    <mergeCell ref="I84:J84"/>
    <mergeCell ref="K84:L84"/>
    <mergeCell ref="A1:L1"/>
    <mergeCell ref="A2:L2"/>
    <mergeCell ref="A4:B4"/>
    <mergeCell ref="A5:B5"/>
    <mergeCell ref="A6:B6"/>
    <mergeCell ref="G4:H4"/>
    <mergeCell ref="G5:H5"/>
    <mergeCell ref="G6:H6"/>
    <mergeCell ref="J4:K4"/>
    <mergeCell ref="J5:K5"/>
    <mergeCell ref="J6:K6"/>
  </mergeCells>
  <conditionalFormatting sqref="K9:L9">
    <cfRule type="expression" dxfId="1" priority="1">
      <formula>ISNUMBER(SEARCH("ĐỦ",K9))</formula>
    </cfRule>
    <cfRule type="expression" dxfId="0" priority="2">
      <formula>ISNUMBER(SEARCH("CHƯA",K9))</formula>
    </cfRule>
  </conditionalFormatting>
  <dataValidations count="3">
    <dataValidation type="list" sqref="L5" xr:uid="{00000000-0002-0000-0000-000000000000}">
      <formula1>"Có,Không"</formula1>
    </dataValidation>
    <dataValidation type="list" sqref="L6" xr:uid="{00000000-0002-0000-0000-000001000000}">
      <formula1>"Đơn đầu tiên,Đơn từ lần thứ 2 trở đi"</formula1>
    </dataValidation>
    <dataValidation operator="greaterThanOrEqual" sqref="I11:I82" xr:uid="{00000000-0002-0000-0000-000002000000}">
      <formula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sqref="A1:C1"/>
    </sheetView>
  </sheetViews>
  <sheetFormatPr defaultRowHeight="14.25"/>
  <cols>
    <col min="1" max="1" width="7" customWidth="1"/>
    <col min="2" max="2" width="26" customWidth="1"/>
    <col min="3" max="3" width="78" customWidth="1"/>
  </cols>
  <sheetData>
    <row r="1" spans="1:3" ht="30" customHeight="1">
      <c r="A1" s="34" t="s">
        <v>140</v>
      </c>
      <c r="B1" s="34"/>
      <c r="C1" s="34"/>
    </row>
    <row r="2" spans="1:3">
      <c r="A2" s="35" t="s">
        <v>141</v>
      </c>
      <c r="B2" s="35"/>
      <c r="C2" s="35"/>
    </row>
    <row r="4" spans="1:3" ht="42" customHeight="1">
      <c r="A4" s="18" t="s">
        <v>142</v>
      </c>
      <c r="B4" s="1" t="s">
        <v>143</v>
      </c>
      <c r="C4" s="2" t="s">
        <v>144</v>
      </c>
    </row>
    <row r="5" spans="1:3" ht="42" customHeight="1">
      <c r="A5" s="18" t="s">
        <v>145</v>
      </c>
      <c r="B5" s="1" t="s">
        <v>146</v>
      </c>
      <c r="C5" s="2" t="s">
        <v>147</v>
      </c>
    </row>
    <row r="6" spans="1:3" ht="42" customHeight="1">
      <c r="A6" s="18" t="s">
        <v>148</v>
      </c>
      <c r="B6" s="1" t="s">
        <v>149</v>
      </c>
      <c r="C6" s="2" t="s">
        <v>150</v>
      </c>
    </row>
    <row r="7" spans="1:3" ht="42" customHeight="1">
      <c r="A7" s="18" t="s">
        <v>151</v>
      </c>
      <c r="B7" s="1" t="s">
        <v>152</v>
      </c>
      <c r="C7" s="2" t="s">
        <v>153</v>
      </c>
    </row>
    <row r="8" spans="1:3" ht="42" customHeight="1">
      <c r="A8" s="18" t="s">
        <v>154</v>
      </c>
      <c r="B8" s="1" t="s">
        <v>155</v>
      </c>
      <c r="C8" s="2" t="s">
        <v>156</v>
      </c>
    </row>
    <row r="9" spans="1:3" ht="42" customHeight="1">
      <c r="A9" s="18" t="s">
        <v>157</v>
      </c>
      <c r="B9" s="1" t="s">
        <v>158</v>
      </c>
      <c r="C9" s="2" t="s">
        <v>159</v>
      </c>
    </row>
    <row r="10" spans="1:3" ht="42" customHeight="1">
      <c r="A10" s="18" t="s">
        <v>160</v>
      </c>
      <c r="B10" s="1" t="s">
        <v>161</v>
      </c>
      <c r="C10" s="2" t="s">
        <v>162</v>
      </c>
    </row>
    <row r="11" spans="1:3" ht="42" customHeight="1">
      <c r="A11" s="18" t="s">
        <v>163</v>
      </c>
      <c r="B11" s="1" t="s">
        <v>164</v>
      </c>
      <c r="C11" s="2" t="s">
        <v>165</v>
      </c>
    </row>
    <row r="12" spans="1:3" ht="42" customHeight="1">
      <c r="A12" s="18" t="s">
        <v>166</v>
      </c>
      <c r="B12" s="1" t="s">
        <v>167</v>
      </c>
      <c r="C12" s="2" t="s">
        <v>168</v>
      </c>
    </row>
    <row r="14" spans="1:3" ht="33.950000000000003" customHeight="1">
      <c r="A14" s="33" t="s">
        <v>169</v>
      </c>
      <c r="B14" s="33"/>
      <c r="C14" s="33"/>
    </row>
  </sheetData>
  <mergeCells count="3">
    <mergeCell ref="A1:C1"/>
    <mergeCell ref="A2:C2"/>
    <mergeCell ref="A14:C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 ĐẶT HÀNG</vt:lpstr>
      <vt:lpstr>02. CHÍNH SÁCH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Nguyen Trong Su</cp:lastModifiedBy>
  <dcterms:modified xsi:type="dcterms:W3CDTF">2026-09-16T11:38:56Z</dcterms:modified>
</cp:coreProperties>
</file>